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4"/>
  </bookViews>
  <sheets>
    <sheet name="IS" sheetId="1" r:id="rId1"/>
    <sheet name="BS" sheetId="2" r:id="rId2"/>
    <sheet name="Equity" sheetId="3" r:id="rId3"/>
    <sheet name="CashFlow" sheetId="4" r:id="rId4"/>
    <sheet name="Notes " sheetId="5" r:id="rId5"/>
  </sheets>
  <definedNames>
    <definedName name="_xlnm.Print_Area" localSheetId="3">'CashFlow'!$A$1:$E$67</definedName>
    <definedName name="_xlnm.Print_Area" localSheetId="0">'IS'!$A$1:$I$55</definedName>
    <definedName name="_xlnm.Print_Area" localSheetId="4">'Notes '!$A$1:$I$388</definedName>
    <definedName name="_xlnm.Print_Titles" localSheetId="4">'Notes '!$1:$7</definedName>
  </definedNames>
  <calcPr fullCalcOnLoad="1" fullPrecision="0"/>
</workbook>
</file>

<file path=xl/sharedStrings.xml><?xml version="1.0" encoding="utf-8"?>
<sst xmlns="http://schemas.openxmlformats.org/spreadsheetml/2006/main" count="359" uniqueCount="254">
  <si>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</si>
  <si>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</si>
  <si>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</si>
  <si>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</si>
  <si>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</si>
  <si>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</si>
  <si>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</si>
  <si>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</si>
  <si>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</si>
  <si>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</si>
  <si>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</si>
  <si>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</si>
  <si>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</si>
  <si>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</si>
  <si>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</si>
  <si>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</si>
  <si>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</si>
  <si>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</si>
  <si>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</si>
  <si>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</si>
  <si>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</si>
  <si>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</si>
  <si>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</si>
  <si>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</si>
  <si>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</si>
  <si>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</si>
  <si>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</si>
  <si>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</si>
  <si>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</si>
  <si>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</si>
  <si>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</si>
  <si>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</si>
  <si>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</si>
  <si>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</si>
  <si>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</si>
  <si>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</si>
  <si>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</si>
  <si>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</si>
  <si>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</si>
  <si>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</si>
  <si>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</si>
  <si>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</si>
  <si>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</si>
  <si>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</si>
  <si>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</si>
  <si>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</si>
  <si>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</si>
  <si>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</si>
  <si>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</si>
  <si>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</si>
  <si>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</si>
  <si>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</si>
  <si>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</si>
  <si>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</si>
  <si>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</si>
  <si>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</si>
  <si>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</si>
  <si>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</si>
  <si>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</si>
  <si>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</si>
  <si>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</si>
  <si>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Pre-acquisition profits</t>
  </si>
  <si>
    <t xml:space="preserve">Profit after tax </t>
  </si>
  <si>
    <t>Finance cost</t>
  </si>
  <si>
    <t>Profit from operations</t>
  </si>
  <si>
    <t>Other operating income</t>
  </si>
  <si>
    <t>Operating expenses</t>
  </si>
  <si>
    <t>Share premium</t>
  </si>
  <si>
    <t>Share capital</t>
  </si>
  <si>
    <t>Deferred taxation</t>
  </si>
  <si>
    <t>Long term liabilities</t>
  </si>
  <si>
    <t>Reserve on consolidation</t>
  </si>
  <si>
    <t>*</t>
  </si>
  <si>
    <t>* Represents RM2</t>
  </si>
  <si>
    <t>Shareholders' funds</t>
  </si>
  <si>
    <t>Property, plant and equipment</t>
  </si>
  <si>
    <t>Inventories</t>
  </si>
  <si>
    <t>Fixed deposit with a licensed bank</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</si>
  <si>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</si>
  <si>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</si>
  <si>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</si>
  <si>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</si>
  <si>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</si>
  <si>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</si>
  <si>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</si>
  <si>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</si>
  <si>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</si>
  <si>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</si>
  <si>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</si>
  <si>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</si>
  <si>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</si>
  <si>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</si>
  <si>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</si>
  <si>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</si>
  <si>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</si>
  <si>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</si>
  <si>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</si>
  <si>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</si>
  <si>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</si>
  <si>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</si>
  <si>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</si>
  <si>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</si>
  <si>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Cash flow on acquisition of subsidiary companies,</t>
  </si>
  <si>
    <t xml:space="preserve">    net of cash acquired</t>
  </si>
  <si>
    <t>Cash flows from financing activities</t>
  </si>
  <si>
    <t>Net cash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</si>
  <si>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</si>
  <si>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</si>
  <si>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</si>
  <si>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</si>
  <si>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</si>
  <si>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</si>
  <si>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</si>
  <si>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</si>
  <si>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</si>
  <si>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</si>
  <si>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</si>
  <si>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</si>
  <si>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</si>
  <si>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</si>
  <si>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</si>
  <si>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</si>
  <si>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</si>
  <si>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</si>
  <si>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</si>
  <si>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</si>
  <si>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</si>
  <si>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</si>
  <si>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</si>
  <si>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</si>
  <si>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Basis of calculation of earnings per share</t>
  </si>
  <si>
    <t>Profit forecast variance</t>
  </si>
  <si>
    <t>Cash used in operations</t>
  </si>
  <si>
    <t>- Contracted but not provided for</t>
  </si>
  <si>
    <t>BOON KOON GROUP BERHAD</t>
  </si>
  <si>
    <t>Company No. 553434-U</t>
  </si>
  <si>
    <t xml:space="preserve">   weighted average number of ordinary shares</t>
  </si>
  <si>
    <t>Basic Earnings Per Share based on</t>
  </si>
  <si>
    <t>Proforma number of ordinary</t>
  </si>
  <si>
    <t xml:space="preserve">   proforma number of ordinary shares</t>
  </si>
  <si>
    <t>Profit after taxation and minority interest (RM'000)</t>
  </si>
  <si>
    <t>Goodwill</t>
  </si>
  <si>
    <t>Tax recoverable</t>
  </si>
  <si>
    <t>- Pre-acquisition profit</t>
  </si>
  <si>
    <t>The Group's products and services are not subject to seasonality or cyclicality.</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</si>
  <si>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</si>
  <si>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</si>
  <si>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</si>
  <si>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</si>
  <si>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</si>
  <si>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</si>
  <si>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</si>
  <si>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</si>
  <si>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</si>
  <si>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Profit after taxation</t>
  </si>
  <si>
    <t>quarter</t>
  </si>
  <si>
    <t>ended</t>
  </si>
  <si>
    <t>- Current taxation</t>
  </si>
  <si>
    <t>- Deferred taxation</t>
  </si>
  <si>
    <t>(Over)/under provision in prior year</t>
  </si>
  <si>
    <t>Taxation of Malaysian statutory tax rate of 28%</t>
  </si>
  <si>
    <t>Expenses not deductible for tax purposes</t>
  </si>
  <si>
    <t>Reconciliation of statutory tax rate to effective tax rate :</t>
  </si>
  <si>
    <t>Individual</t>
  </si>
  <si>
    <t>Cumulative</t>
  </si>
  <si>
    <t>Cumulative Quarter</t>
  </si>
  <si>
    <t xml:space="preserve">Basic Earnings Per Share based on </t>
  </si>
  <si>
    <t>(Audited)</t>
  </si>
  <si>
    <t xml:space="preserve">   of RM1.00 each assumed in issue (sen)</t>
  </si>
  <si>
    <t xml:space="preserve">   shares of RM1.00 each assumed in issue ('000)</t>
  </si>
  <si>
    <t>Balance as at 1 January 2004</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</si>
  <si>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</si>
  <si>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</si>
  <si>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</si>
  <si>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</si>
  <si>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</si>
  <si>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</si>
  <si>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</si>
  <si>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</si>
  <si>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</si>
  <si>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</si>
  <si>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</si>
  <si>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</si>
  <si>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</si>
  <si>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(Accumulated</t>
  </si>
  <si>
    <t>Reduced tax rate on first RM500,000 chargeable income</t>
  </si>
  <si>
    <t xml:space="preserve">Losses) </t>
  </si>
  <si>
    <t>Profit /</t>
  </si>
  <si>
    <t>Interest received</t>
  </si>
  <si>
    <t>Proceed from borrowings</t>
  </si>
  <si>
    <t>Repayment of borrowings</t>
  </si>
  <si>
    <t>Issuance of shares</t>
  </si>
  <si>
    <t>Net cash used in operating activities</t>
  </si>
  <si>
    <t>Operating profit before working capital changes</t>
  </si>
  <si>
    <t xml:space="preserve">   shares of RM0.50 each in issue ('000)</t>
  </si>
  <si>
    <t xml:space="preserve">Double deduction of expenses </t>
  </si>
  <si>
    <t>The acquisitions had the following effect on the Group :</t>
  </si>
  <si>
    <t>Acquisition of subsidiary companies</t>
  </si>
  <si>
    <t>Diluted earnings per share (RM)</t>
  </si>
  <si>
    <t>Fixed deposit</t>
  </si>
  <si>
    <t>Directors' account</t>
  </si>
  <si>
    <t>Hire purchase payables</t>
  </si>
  <si>
    <t xml:space="preserve">vehicles and </t>
  </si>
  <si>
    <t xml:space="preserve">financing </t>
  </si>
  <si>
    <t>Profit after tax after minority interest</t>
  </si>
  <si>
    <t>31.12.04</t>
  </si>
  <si>
    <t>Basic earnings/(loss) per share
based on weighted average number of shares in issue (RM)</t>
  </si>
  <si>
    <t>Exceptional item</t>
  </si>
  <si>
    <t>Profit after finance cost</t>
  </si>
  <si>
    <t>There were no changes to the estimates that have been used in the preparation of the current financial statements.</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</si>
  <si>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</si>
  <si>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</si>
  <si>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</si>
  <si>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</si>
  <si>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</si>
  <si>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Income not subject to tax</t>
  </si>
  <si>
    <t>Net current assets</t>
  </si>
  <si>
    <t>Retained profits</t>
  </si>
  <si>
    <t>Balance as at 1 January 2005</t>
  </si>
  <si>
    <t>RM0.50</t>
  </si>
  <si>
    <t>Corporate Proposals</t>
  </si>
  <si>
    <t xml:space="preserve">There were no exceptional items for the current quarter to date under review. </t>
  </si>
  <si>
    <t>Commercial</t>
  </si>
  <si>
    <t>and</t>
  </si>
  <si>
    <t>Insurance</t>
  </si>
  <si>
    <t>The Group comprises the following main business segments :</t>
  </si>
  <si>
    <t>(a) Commercial vehicles and bodyworks</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</si>
  <si>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</si>
  <si>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</si>
  <si>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</si>
  <si>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</si>
  <si>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</si>
  <si>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</si>
  <si>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</si>
  <si>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</si>
  <si>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</si>
  <si>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</si>
  <si>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FOR THE SECOND QUARTER ENDED 30 JUNE 2005</t>
  </si>
  <si>
    <t>30.6.05</t>
  </si>
  <si>
    <t>30.6.04</t>
  </si>
  <si>
    <t>CONDENSED CONSOLIDATED  BALANCE SHEETS AS AT 30 JUNE 2005</t>
  </si>
  <si>
    <t>Second quarter ended</t>
  </si>
  <si>
    <t>30 June 2005</t>
  </si>
  <si>
    <t>30 June 2004</t>
  </si>
  <si>
    <t>Balance as at 30 June 2005</t>
  </si>
  <si>
    <t>Balance as at 30 June 2004</t>
  </si>
  <si>
    <t>Payment of dividend</t>
  </si>
  <si>
    <t>Net (decrease)/increase in cash and cash equivalents</t>
  </si>
  <si>
    <t>Second</t>
  </si>
  <si>
    <t>30.06.05</t>
  </si>
  <si>
    <t>Note:</t>
  </si>
  <si>
    <t>Note :</t>
  </si>
  <si>
    <t>Comment on material change in profit before taxation vs. preceding quarter</t>
  </si>
  <si>
    <t>Notes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</si>
</sst>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2">
    <font>
      <sz val="10"/>
      <name val="Arial"/>
      <family val="0"/>
    </font>
    <font>
      <sz val="10"/>
      <name val="Times New Roman"/>
      <family val="1"/>
    </font>
    <font>
      <b/>
      <sz val="10"/>
      <name val="Times New Roman"/>
      <family val="1"/>
    </font>
    <font>
      <sz val="10"/>
      <color indexed="8"/>
      <name val="Times New Roman"/>
      <family val="1"/>
    </font>
    <font>
      <b/>
      <sz val="11"/>
      <name val="Times New Roman"/>
      <family val="1"/>
    </font>
    <font>
      <sz val="11"/>
      <name val="Times New Roman"/>
      <family val="1"/>
    </font>
    <font>
      <sz val="11"/>
      <name val="Arial"/>
      <family val="0"/>
    </font>
    <font>
      <u val="single"/>
      <sz val="11"/>
      <name val="Times New Roman"/>
      <family val="1"/>
    </font>
    <font>
      <i/>
      <sz val="11"/>
      <name val="Times New Roman"/>
      <family val="1"/>
    </font>
    <font>
      <b/>
      <i/>
      <sz val="11"/>
      <name val="Times New Roman"/>
      <family val="1"/>
    </font>
    <font>
      <sz val="11"/>
      <color indexed="8"/>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1" fillId="0" borderId="0" xfId="0" applyFont="1" applyAlignment="1">
      <alignment horizontal="center"/>
    </xf>
    <xf numFmtId="173" fontId="1" fillId="0" borderId="0" xfId="15" applyNumberFormat="1" applyFont="1" applyAlignment="1">
      <alignment/>
    </xf>
    <xf numFmtId="173" fontId="1" fillId="0" borderId="0" xfId="15" applyNumberFormat="1" applyFont="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0" xfId="0" applyNumberFormat="1" applyFont="1" applyAlignment="1">
      <alignment horizontal="center"/>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0" fontId="2" fillId="0" borderId="0" xfId="0" applyFont="1" applyFill="1" applyAlignment="1">
      <alignment/>
    </xf>
    <xf numFmtId="173" fontId="1" fillId="0" borderId="0" xfId="15" applyNumberFormat="1" applyFont="1" applyFill="1" applyAlignment="1">
      <alignment horizontal="center"/>
    </xf>
    <xf numFmtId="0" fontId="2" fillId="0" borderId="0" xfId="0" applyFont="1" applyFill="1" applyAlignment="1">
      <alignment/>
    </xf>
    <xf numFmtId="0" fontId="1" fillId="0" borderId="0" xfId="0" applyFont="1" applyFill="1" applyAlignment="1">
      <alignment horizontal="justify"/>
    </xf>
    <xf numFmtId="0" fontId="4" fillId="0" borderId="0" xfId="0" applyFont="1" applyAlignment="1">
      <alignment horizontal="left"/>
    </xf>
    <xf numFmtId="0" fontId="5" fillId="0" borderId="0" xfId="0" applyFont="1" applyAlignment="1">
      <alignment/>
    </xf>
    <xf numFmtId="0" fontId="4" fillId="0" borderId="0" xfId="0" applyFont="1" applyAlignment="1">
      <alignment/>
    </xf>
    <xf numFmtId="0" fontId="4" fillId="0" borderId="0" xfId="0" applyFont="1" applyAlignment="1" quotePrefix="1">
      <alignment horizontal="left"/>
    </xf>
    <xf numFmtId="0" fontId="4" fillId="0" borderId="0" xfId="0" applyFont="1" applyFill="1" applyAlignment="1">
      <alignment/>
    </xf>
    <xf numFmtId="0" fontId="5" fillId="0" borderId="0" xfId="0" applyFont="1" applyFill="1" applyAlignment="1">
      <alignment/>
    </xf>
    <xf numFmtId="0" fontId="5" fillId="0" borderId="0" xfId="0" applyFont="1" applyBorder="1" applyAlignment="1">
      <alignment/>
    </xf>
    <xf numFmtId="0" fontId="4" fillId="0" borderId="0" xfId="0" applyFont="1" applyAlignment="1">
      <alignment/>
    </xf>
    <xf numFmtId="0" fontId="4" fillId="0" borderId="0" xfId="0" applyFont="1" applyFill="1" applyAlignment="1" quotePrefix="1">
      <alignment horizontal="left"/>
    </xf>
    <xf numFmtId="0" fontId="4" fillId="0" borderId="0" xfId="0" applyFont="1" applyFill="1" applyAlignment="1">
      <alignment horizontal="left"/>
    </xf>
    <xf numFmtId="0" fontId="5" fillId="0" borderId="0" xfId="0" applyFont="1" applyAlignment="1">
      <alignment horizontal="center"/>
    </xf>
    <xf numFmtId="173" fontId="5" fillId="0" borderId="0" xfId="15" applyNumberFormat="1" applyFont="1" applyFill="1" applyBorder="1" applyAlignment="1">
      <alignment horizontal="center"/>
    </xf>
    <xf numFmtId="173" fontId="5" fillId="0" borderId="1" xfId="15" applyNumberFormat="1" applyFont="1" applyFill="1" applyBorder="1" applyAlignment="1">
      <alignment horizontal="center"/>
    </xf>
    <xf numFmtId="173" fontId="5" fillId="0" borderId="2" xfId="15" applyNumberFormat="1" applyFont="1" applyFill="1" applyBorder="1" applyAlignment="1">
      <alignment horizontal="center"/>
    </xf>
    <xf numFmtId="0" fontId="5" fillId="0" borderId="0" xfId="19" applyFont="1" applyFill="1" applyAlignment="1">
      <alignment horizontal="center"/>
      <protection/>
    </xf>
    <xf numFmtId="0" fontId="6" fillId="0" borderId="0" xfId="19" applyFont="1" applyFill="1" applyAlignment="1">
      <alignment horizontal="center"/>
      <protection/>
    </xf>
    <xf numFmtId="0" fontId="5" fillId="0" borderId="0" xfId="0" applyFont="1" applyFill="1" applyAlignment="1">
      <alignment horizontal="center"/>
    </xf>
    <xf numFmtId="0" fontId="5" fillId="0" borderId="0" xfId="19" applyFont="1" applyFill="1">
      <alignment/>
      <protection/>
    </xf>
    <xf numFmtId="0" fontId="5" fillId="0" borderId="0" xfId="19" applyFont="1" applyFill="1" applyBorder="1" applyAlignment="1">
      <alignment horizontal="center"/>
      <protection/>
    </xf>
    <xf numFmtId="0" fontId="7" fillId="0" borderId="0" xfId="19" applyFont="1" applyFill="1" applyBorder="1" applyAlignment="1">
      <alignment horizontal="center"/>
      <protection/>
    </xf>
    <xf numFmtId="0" fontId="7" fillId="0" borderId="0" xfId="19" applyFont="1" applyFill="1" applyAlignment="1">
      <alignment horizontal="center"/>
      <protection/>
    </xf>
    <xf numFmtId="0" fontId="8" fillId="0" borderId="0" xfId="19" applyFont="1" applyFill="1" applyBorder="1" applyAlignment="1">
      <alignment horizontal="center"/>
      <protection/>
    </xf>
    <xf numFmtId="0" fontId="6" fillId="0" borderId="0" xfId="19" applyFont="1" applyFill="1">
      <alignment/>
      <protection/>
    </xf>
    <xf numFmtId="173" fontId="5" fillId="0" borderId="0" xfId="15" applyNumberFormat="1" applyFont="1" applyFill="1" applyAlignment="1">
      <alignment horizontal="center"/>
    </xf>
    <xf numFmtId="173" fontId="5" fillId="0" borderId="3" xfId="15" applyNumberFormat="1" applyFont="1" applyFill="1" applyBorder="1" applyAlignment="1">
      <alignment horizontal="center"/>
    </xf>
    <xf numFmtId="173" fontId="6" fillId="0" borderId="0" xfId="15" applyNumberFormat="1" applyFont="1" applyFill="1" applyAlignment="1">
      <alignment horizontal="center"/>
    </xf>
    <xf numFmtId="173" fontId="5" fillId="0" borderId="0" xfId="15" applyNumberFormat="1" applyFont="1" applyFill="1" applyAlignment="1">
      <alignment/>
    </xf>
    <xf numFmtId="173" fontId="6" fillId="0" borderId="0" xfId="15" applyNumberFormat="1" applyFont="1" applyFill="1" applyAlignment="1">
      <alignment/>
    </xf>
    <xf numFmtId="41" fontId="5" fillId="0" borderId="0" xfId="0" applyNumberFormat="1" applyFont="1" applyFill="1" applyAlignment="1">
      <alignment/>
    </xf>
    <xf numFmtId="41" fontId="5" fillId="0" borderId="1" xfId="0" applyNumberFormat="1" applyFont="1" applyFill="1" applyBorder="1" applyAlignment="1">
      <alignment/>
    </xf>
    <xf numFmtId="41" fontId="5" fillId="0" borderId="3" xfId="0" applyNumberFormat="1" applyFont="1" applyFill="1" applyBorder="1" applyAlignment="1">
      <alignment/>
    </xf>
    <xf numFmtId="41" fontId="5" fillId="0" borderId="2" xfId="0" applyNumberFormat="1" applyFont="1" applyFill="1" applyBorder="1" applyAlignment="1">
      <alignment horizontal="center"/>
    </xf>
    <xf numFmtId="41" fontId="5" fillId="0" borderId="0" xfId="0" applyNumberFormat="1" applyFont="1" applyFill="1" applyBorder="1" applyAlignment="1">
      <alignment horizontal="center"/>
    </xf>
    <xf numFmtId="0" fontId="5" fillId="0" borderId="0" xfId="0" applyFont="1" applyFill="1" applyAlignment="1" quotePrefix="1">
      <alignment/>
    </xf>
    <xf numFmtId="41" fontId="5" fillId="0" borderId="0" xfId="0" applyNumberFormat="1" applyFont="1" applyFill="1" applyBorder="1" applyAlignment="1">
      <alignment/>
    </xf>
    <xf numFmtId="0" fontId="7" fillId="0" borderId="0" xfId="0" applyFont="1" applyFill="1" applyAlignment="1">
      <alignment/>
    </xf>
    <xf numFmtId="41" fontId="5" fillId="0" borderId="4" xfId="0" applyNumberFormat="1" applyFont="1" applyFill="1" applyBorder="1" applyAlignment="1">
      <alignment/>
    </xf>
    <xf numFmtId="15" fontId="5" fillId="0" borderId="0" xfId="0" applyNumberFormat="1" applyFont="1" applyFill="1" applyAlignment="1">
      <alignment horizontal="center"/>
    </xf>
    <xf numFmtId="15" fontId="5" fillId="0" borderId="0" xfId="0" applyNumberFormat="1" applyFont="1" applyFill="1" applyAlignment="1" quotePrefix="1">
      <alignment horizontal="center"/>
    </xf>
    <xf numFmtId="41" fontId="5" fillId="0" borderId="0" xfId="0" applyNumberFormat="1" applyFont="1" applyFill="1" applyAlignment="1">
      <alignment horizontal="center"/>
    </xf>
    <xf numFmtId="186" fontId="5" fillId="0" borderId="2" xfId="0" applyNumberFormat="1" applyFont="1" applyFill="1" applyBorder="1" applyAlignment="1">
      <alignment horizontal="center"/>
    </xf>
    <xf numFmtId="186" fontId="5" fillId="0" borderId="0" xfId="0" applyNumberFormat="1" applyFont="1" applyFill="1" applyBorder="1" applyAlignment="1">
      <alignment horizontal="center"/>
    </xf>
    <xf numFmtId="0" fontId="8" fillId="0" borderId="0" xfId="0" applyFont="1" applyFill="1" applyAlignment="1">
      <alignment/>
    </xf>
    <xf numFmtId="15" fontId="9" fillId="0" borderId="0" xfId="0" applyNumberFormat="1" applyFont="1" applyAlignment="1" quotePrefix="1">
      <alignment horizontal="left"/>
    </xf>
    <xf numFmtId="0" fontId="4" fillId="0" borderId="0" xfId="0" applyFont="1" applyFill="1" applyAlignment="1">
      <alignment/>
    </xf>
    <xf numFmtId="0" fontId="4" fillId="0" borderId="0" xfId="0" applyFont="1" applyFill="1" applyAlignment="1" quotePrefix="1">
      <alignment/>
    </xf>
    <xf numFmtId="173" fontId="5" fillId="0" borderId="0" xfId="15" applyNumberFormat="1" applyFont="1" applyAlignment="1">
      <alignment/>
    </xf>
    <xf numFmtId="173" fontId="5" fillId="0" borderId="0" xfId="15" applyNumberFormat="1" applyFont="1" applyAlignment="1">
      <alignment horizontal="center"/>
    </xf>
    <xf numFmtId="173" fontId="5" fillId="0" borderId="0" xfId="15" applyNumberFormat="1" applyFont="1" applyFill="1" applyBorder="1" applyAlignment="1">
      <alignment/>
    </xf>
    <xf numFmtId="173" fontId="5" fillId="0" borderId="5" xfId="15" applyNumberFormat="1" applyFont="1" applyFill="1" applyBorder="1" applyAlignment="1">
      <alignment horizontal="center"/>
    </xf>
    <xf numFmtId="173" fontId="5" fillId="0" borderId="1" xfId="15" applyNumberFormat="1" applyFont="1" applyFill="1" applyBorder="1" applyAlignment="1">
      <alignment/>
    </xf>
    <xf numFmtId="173" fontId="5" fillId="0" borderId="1" xfId="15" applyNumberFormat="1" applyFont="1" applyBorder="1" applyAlignment="1">
      <alignment/>
    </xf>
    <xf numFmtId="173" fontId="5" fillId="0" borderId="2" xfId="15" applyNumberFormat="1" applyFont="1" applyFill="1" applyBorder="1" applyAlignment="1">
      <alignment/>
    </xf>
    <xf numFmtId="0" fontId="5" fillId="0" borderId="0" xfId="0" applyFont="1" applyFill="1" applyAlignment="1">
      <alignment wrapText="1"/>
    </xf>
    <xf numFmtId="43" fontId="5" fillId="0" borderId="2" xfId="15" applyFont="1" applyFill="1" applyBorder="1" applyAlignment="1">
      <alignment/>
    </xf>
    <xf numFmtId="43" fontId="5" fillId="0" borderId="2" xfId="15" applyNumberFormat="1" applyFont="1" applyFill="1" applyBorder="1" applyAlignment="1">
      <alignment horizontal="center"/>
    </xf>
    <xf numFmtId="43" fontId="5" fillId="0" borderId="0" xfId="15" applyFont="1" applyFill="1" applyBorder="1" applyAlignment="1">
      <alignment/>
    </xf>
    <xf numFmtId="0" fontId="4" fillId="0" borderId="0" xfId="0" applyFont="1" applyAlignment="1" quotePrefix="1">
      <alignment/>
    </xf>
    <xf numFmtId="16" fontId="5" fillId="0" borderId="0" xfId="0" applyNumberFormat="1" applyFont="1" applyFill="1" applyAlignment="1">
      <alignment horizontal="center"/>
    </xf>
    <xf numFmtId="16" fontId="5" fillId="0" borderId="0" xfId="0" applyNumberFormat="1" applyFont="1" applyAlignment="1">
      <alignment horizontal="center"/>
    </xf>
    <xf numFmtId="173" fontId="4" fillId="0" borderId="0" xfId="15" applyNumberFormat="1" applyFont="1" applyAlignment="1">
      <alignment/>
    </xf>
    <xf numFmtId="173" fontId="5" fillId="0" borderId="0" xfId="15" applyNumberFormat="1" applyFont="1" applyBorder="1" applyAlignment="1">
      <alignment/>
    </xf>
    <xf numFmtId="173" fontId="5" fillId="0" borderId="6" xfId="15" applyNumberFormat="1" applyFont="1" applyFill="1" applyBorder="1" applyAlignment="1">
      <alignment/>
    </xf>
    <xf numFmtId="173" fontId="5" fillId="0" borderId="6" xfId="15" applyNumberFormat="1" applyFont="1" applyBorder="1" applyAlignment="1">
      <alignment horizontal="center"/>
    </xf>
    <xf numFmtId="173" fontId="5" fillId="0" borderId="7" xfId="15" applyNumberFormat="1" applyFont="1" applyFill="1" applyBorder="1" applyAlignment="1">
      <alignment/>
    </xf>
    <xf numFmtId="173" fontId="5" fillId="0" borderId="7" xfId="15" applyNumberFormat="1" applyFont="1" applyBorder="1" applyAlignment="1">
      <alignment horizontal="center"/>
    </xf>
    <xf numFmtId="173" fontId="5" fillId="0" borderId="8" xfId="15" applyNumberFormat="1" applyFont="1" applyFill="1" applyBorder="1" applyAlignment="1">
      <alignment/>
    </xf>
    <xf numFmtId="173" fontId="5" fillId="0" borderId="8" xfId="15" applyNumberFormat="1" applyFont="1" applyBorder="1" applyAlignment="1">
      <alignment/>
    </xf>
    <xf numFmtId="173" fontId="4" fillId="0" borderId="0" xfId="15" applyNumberFormat="1" applyFont="1" applyBorder="1" applyAlignment="1">
      <alignment/>
    </xf>
    <xf numFmtId="173" fontId="5" fillId="0" borderId="3" xfId="15" applyNumberFormat="1" applyFont="1" applyFill="1" applyBorder="1" applyAlignment="1">
      <alignment/>
    </xf>
    <xf numFmtId="173" fontId="5" fillId="0" borderId="3" xfId="15" applyNumberFormat="1" applyFont="1" applyBorder="1" applyAlignment="1">
      <alignment/>
    </xf>
    <xf numFmtId="173" fontId="5" fillId="0" borderId="0" xfId="15" applyNumberFormat="1" applyFont="1" applyAlignment="1">
      <alignment horizontal="right"/>
    </xf>
    <xf numFmtId="173" fontId="5" fillId="0" borderId="5" xfId="15" applyNumberFormat="1" applyFont="1" applyFill="1" applyBorder="1" applyAlignment="1">
      <alignment/>
    </xf>
    <xf numFmtId="173" fontId="5" fillId="0" borderId="5" xfId="15" applyNumberFormat="1" applyFont="1" applyBorder="1" applyAlignment="1">
      <alignment/>
    </xf>
    <xf numFmtId="173" fontId="5" fillId="0" borderId="0" xfId="0" applyNumberFormat="1" applyFont="1" applyFill="1" applyAlignment="1">
      <alignment/>
    </xf>
    <xf numFmtId="0" fontId="5" fillId="0" borderId="0" xfId="0" applyFont="1" applyFill="1" applyAlignment="1">
      <alignment horizontal="left"/>
    </xf>
    <xf numFmtId="0" fontId="7" fillId="0" borderId="0" xfId="0" applyFont="1" applyFill="1" applyAlignment="1" quotePrefix="1">
      <alignment/>
    </xf>
    <xf numFmtId="173" fontId="5" fillId="0" borderId="0" xfId="15" applyNumberFormat="1" applyFont="1" applyFill="1" applyAlignment="1">
      <alignment horizontal="right"/>
    </xf>
    <xf numFmtId="0" fontId="5" fillId="2" borderId="0" xfId="0" applyFont="1" applyFill="1" applyAlignment="1">
      <alignment/>
    </xf>
    <xf numFmtId="0" fontId="5" fillId="0" borderId="0" xfId="0" applyFont="1" applyFill="1" applyBorder="1" applyAlignment="1">
      <alignment/>
    </xf>
    <xf numFmtId="41" fontId="5" fillId="0" borderId="7" xfId="0" applyNumberFormat="1" applyFont="1" applyFill="1" applyBorder="1" applyAlignment="1">
      <alignment/>
    </xf>
    <xf numFmtId="173" fontId="5" fillId="0" borderId="9" xfId="15" applyNumberFormat="1" applyFont="1" applyFill="1" applyBorder="1" applyAlignment="1">
      <alignment/>
    </xf>
    <xf numFmtId="37" fontId="5" fillId="0" borderId="0" xfId="0" applyNumberFormat="1" applyFont="1" applyFill="1" applyAlignment="1">
      <alignment horizontal="left"/>
    </xf>
    <xf numFmtId="0" fontId="5"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200025"/>
    <xdr:sp>
      <xdr:nvSpPr>
        <xdr:cNvPr id="1" name="TextBox 4"/>
        <xdr:cNvSpPr txBox="1">
          <a:spLocks noChangeArrowheads="1"/>
        </xdr:cNvSpPr>
      </xdr:nvSpPr>
      <xdr:spPr>
        <a:xfrm>
          <a:off x="2571750" y="1003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50</xdr:row>
      <xdr:rowOff>9525</xdr:rowOff>
    </xdr:from>
    <xdr:to>
      <xdr:col>7</xdr:col>
      <xdr:colOff>657225</xdr:colOff>
      <xdr:row>53</xdr:row>
      <xdr:rowOff>95250</xdr:rowOff>
    </xdr:to>
    <xdr:sp>
      <xdr:nvSpPr>
        <xdr:cNvPr id="2" name="TextBox 5"/>
        <xdr:cNvSpPr txBox="1">
          <a:spLocks noChangeArrowheads="1"/>
        </xdr:cNvSpPr>
      </xdr:nvSpPr>
      <xdr:spPr>
        <a:xfrm>
          <a:off x="9525" y="9839325"/>
          <a:ext cx="5610225" cy="571500"/>
        </a:xfrm>
        <a:prstGeom prst="rect">
          <a:avLst/>
        </a:prstGeom>
        <a:solidFill>
          <a:srgbClr val="FFFFFF"/>
        </a:solidFill>
        <a:ln w="9525" cmpd="sng">
          <a:noFill/>
        </a:ln>
      </xdr:spPr>
      <xdr:txBody>
        <a:bodyPr vertOverflow="clip" wrap="square"/>
        <a:p>
          <a:pPr algn="l">
            <a:defRPr/>
          </a:pPr>
          <a:r>
            <a:rPr lang="en-US" cap="none" sz="1100" b="0" i="0" u="none" baseline="0"/>
            <a:t>The Condensed Consolidated Income Statements should be read in conjunction with the Annual Financial Statements of Boon Koon Group Berhad for the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Box 5"/>
        <xdr:cNvSpPr txBox="1">
          <a:spLocks noChangeArrowheads="1"/>
        </xdr:cNvSpPr>
      </xdr:nvSpPr>
      <xdr:spPr>
        <a:xfrm>
          <a:off x="3695700" y="8763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47</xdr:row>
      <xdr:rowOff>9525</xdr:rowOff>
    </xdr:from>
    <xdr:to>
      <xdr:col>4</xdr:col>
      <xdr:colOff>28575</xdr:colOff>
      <xdr:row>51</xdr:row>
      <xdr:rowOff>95250</xdr:rowOff>
    </xdr:to>
    <xdr:sp>
      <xdr:nvSpPr>
        <xdr:cNvPr id="2" name="TextBox 6"/>
        <xdr:cNvSpPr txBox="1">
          <a:spLocks noChangeArrowheads="1"/>
        </xdr:cNvSpPr>
      </xdr:nvSpPr>
      <xdr:spPr>
        <a:xfrm>
          <a:off x="9525" y="8562975"/>
          <a:ext cx="5153025" cy="733425"/>
        </a:xfrm>
        <a:prstGeom prst="rect">
          <a:avLst/>
        </a:prstGeom>
        <a:solidFill>
          <a:srgbClr val="FFFFFF"/>
        </a:solidFill>
        <a:ln w="9525" cmpd="sng">
          <a:noFill/>
        </a:ln>
      </xdr:spPr>
      <xdr:txBody>
        <a:bodyPr vertOverflow="clip" wrap="square"/>
        <a:p>
          <a:pPr algn="l">
            <a:defRPr/>
          </a:pPr>
          <a:r>
            <a:rPr lang="en-US" cap="none" sz="1100" b="0" i="0" u="none" baseline="0"/>
            <a:t>The Condensed Consolidated Balance Sheets should be read in conjunction with the Annual Financial Statements of Boon Koon Group Berhad for the year ended 31 December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19050</xdr:rowOff>
    </xdr:from>
    <xdr:to>
      <xdr:col>7</xdr:col>
      <xdr:colOff>0</xdr:colOff>
      <xdr:row>67</xdr:row>
      <xdr:rowOff>123825</xdr:rowOff>
    </xdr:to>
    <xdr:sp>
      <xdr:nvSpPr>
        <xdr:cNvPr id="1" name="TextBox 1"/>
        <xdr:cNvSpPr txBox="1">
          <a:spLocks noChangeArrowheads="1"/>
        </xdr:cNvSpPr>
      </xdr:nvSpPr>
      <xdr:spPr>
        <a:xfrm>
          <a:off x="9525" y="10287000"/>
          <a:ext cx="6572250" cy="428625"/>
        </a:xfrm>
        <a:prstGeom prst="rect">
          <a:avLst/>
        </a:prstGeom>
        <a:solidFill>
          <a:srgbClr val="FFFFFF"/>
        </a:solidFill>
        <a:ln w="9525" cmpd="sng">
          <a:noFill/>
        </a:ln>
      </xdr:spPr>
      <xdr:txBody>
        <a:bodyPr vertOverflow="clip" wrap="square"/>
        <a:p>
          <a:pPr algn="l">
            <a:defRPr/>
          </a:pPr>
          <a:r>
            <a:rPr lang="en-US" cap="none" sz="1100" b="0" i="0" u="none" baseline="0"/>
            <a:t>The Condensed Consolidated Statement of Changes In Equity should be read in conjunction with the Annual Financial Statements of Boon Koon Group Berhad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47625</xdr:rowOff>
    </xdr:from>
    <xdr:ext cx="76200" cy="200025"/>
    <xdr:sp>
      <xdr:nvSpPr>
        <xdr:cNvPr id="1" name="TextBox 4"/>
        <xdr:cNvSpPr txBox="1">
          <a:spLocks noChangeArrowheads="1"/>
        </xdr:cNvSpPr>
      </xdr:nvSpPr>
      <xdr:spPr>
        <a:xfrm>
          <a:off x="3028950" y="1164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61</xdr:row>
      <xdr:rowOff>9525</xdr:rowOff>
    </xdr:from>
    <xdr:to>
      <xdr:col>4</xdr:col>
      <xdr:colOff>847725</xdr:colOff>
      <xdr:row>65</xdr:row>
      <xdr:rowOff>152400</xdr:rowOff>
    </xdr:to>
    <xdr:sp>
      <xdr:nvSpPr>
        <xdr:cNvPr id="2" name="TextBox 5"/>
        <xdr:cNvSpPr txBox="1">
          <a:spLocks noChangeArrowheads="1"/>
        </xdr:cNvSpPr>
      </xdr:nvSpPr>
      <xdr:spPr>
        <a:xfrm>
          <a:off x="9525" y="11449050"/>
          <a:ext cx="4886325" cy="790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a:t>
          </a:r>
          <a:r>
            <a:rPr lang="en-US" cap="none" sz="1100" b="0" i="0" u="none" baseline="0">
              <a:latin typeface="Times New Roman"/>
              <a:ea typeface="Times New Roman"/>
              <a:cs typeface="Times New Roman"/>
            </a:rPr>
            <a:t>e Condensed Consolidated Cash Flow Statement should be read in conjunction with the Annual Financial Statement of Boon Koon Group Berhad for the year ended 31 December 2004 and the accompanying explanatory notes attached to the interim financial statements.</a:t>
          </a:r>
        </a:p>
      </xdr:txBody>
    </xdr:sp>
    <xdr:clientData/>
  </xdr:twoCellAnchor>
  <xdr:twoCellAnchor>
    <xdr:from>
      <xdr:col>0</xdr:col>
      <xdr:colOff>0</xdr:colOff>
      <xdr:row>57</xdr:row>
      <xdr:rowOff>104775</xdr:rowOff>
    </xdr:from>
    <xdr:to>
      <xdr:col>4</xdr:col>
      <xdr:colOff>800100</xdr:colOff>
      <xdr:row>59</xdr:row>
      <xdr:rowOff>133350</xdr:rowOff>
    </xdr:to>
    <xdr:sp>
      <xdr:nvSpPr>
        <xdr:cNvPr id="3" name="TextBox 16"/>
        <xdr:cNvSpPr txBox="1">
          <a:spLocks noChangeArrowheads="1"/>
        </xdr:cNvSpPr>
      </xdr:nvSpPr>
      <xdr:spPr>
        <a:xfrm>
          <a:off x="0" y="10877550"/>
          <a:ext cx="4848225" cy="371475"/>
        </a:xfrm>
        <a:prstGeom prst="rect">
          <a:avLst/>
        </a:prstGeom>
        <a:solidFill>
          <a:srgbClr val="FFFFFF"/>
        </a:solidFill>
        <a:ln w="9525" cmpd="sng">
          <a:noFill/>
        </a:ln>
      </xdr:spPr>
      <xdr:txBody>
        <a:bodyPr vertOverflow="clip" wrap="square"/>
        <a:p>
          <a:pPr algn="l">
            <a:defRPr/>
          </a:pPr>
          <a:r>
            <a:rPr lang="en-US" cap="none" sz="11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8</xdr:col>
      <xdr:colOff>419100</xdr:colOff>
      <xdr:row>31</xdr:row>
      <xdr:rowOff>57150</xdr:rowOff>
    </xdr:to>
    <xdr:sp>
      <xdr:nvSpPr>
        <xdr:cNvPr id="1" name="Text 18"/>
        <xdr:cNvSpPr txBox="1">
          <a:spLocks noChangeArrowheads="1"/>
        </xdr:cNvSpPr>
      </xdr:nvSpPr>
      <xdr:spPr>
        <a:xfrm>
          <a:off x="314325" y="4933950"/>
          <a:ext cx="6057900" cy="2476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auditors’ report  on the financial statements for the year ended 31 December 2004 was not qualified.</a:t>
          </a:r>
        </a:p>
      </xdr:txBody>
    </xdr:sp>
    <xdr:clientData/>
  </xdr:twoCellAnchor>
  <xdr:twoCellAnchor>
    <xdr:from>
      <xdr:col>1</xdr:col>
      <xdr:colOff>9525</xdr:colOff>
      <xdr:row>109</xdr:row>
      <xdr:rowOff>9525</xdr:rowOff>
    </xdr:from>
    <xdr:to>
      <xdr:col>8</xdr:col>
      <xdr:colOff>409575</xdr:colOff>
      <xdr:row>111</xdr:row>
      <xdr:rowOff>47625</xdr:rowOff>
    </xdr:to>
    <xdr:sp>
      <xdr:nvSpPr>
        <xdr:cNvPr id="2" name="Text 18"/>
        <xdr:cNvSpPr txBox="1">
          <a:spLocks noChangeArrowheads="1"/>
        </xdr:cNvSpPr>
      </xdr:nvSpPr>
      <xdr:spPr>
        <a:xfrm>
          <a:off x="314325" y="17192625"/>
          <a:ext cx="6048375" cy="4000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changes in the valuation of property, plant and equipment since the last audited financial statements for the year ended 31 December 2004.</a:t>
          </a:r>
        </a:p>
      </xdr:txBody>
    </xdr:sp>
    <xdr:clientData/>
  </xdr:twoCellAnchor>
  <xdr:twoCellAnchor>
    <xdr:from>
      <xdr:col>1</xdr:col>
      <xdr:colOff>9525</xdr:colOff>
      <xdr:row>114</xdr:row>
      <xdr:rowOff>57150</xdr:rowOff>
    </xdr:from>
    <xdr:to>
      <xdr:col>8</xdr:col>
      <xdr:colOff>504825</xdr:colOff>
      <xdr:row>131</xdr:row>
      <xdr:rowOff>133350</xdr:rowOff>
    </xdr:to>
    <xdr:sp>
      <xdr:nvSpPr>
        <xdr:cNvPr id="3" name="Text 18"/>
        <xdr:cNvSpPr txBox="1">
          <a:spLocks noChangeArrowheads="1"/>
        </xdr:cNvSpPr>
      </xdr:nvSpPr>
      <xdr:spPr>
        <a:xfrm>
          <a:off x="314325" y="18173700"/>
          <a:ext cx="6143625" cy="286702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On 4 July 2005, the Company  announced that Boon Koon Vehicles Industries Sdn Bhd, a wholly owned subsidiary of the Company has entered into a sale and purchase agreement with Guthrie Property Development Holdings Berhad and Highlands &amp; Lowlands Berhad to acquire all that parcel of industrial freehold land known as No. 5 Persiaran A, Seksyen U8, Bukit Jelutong, 40150 Shah Alam for a total cash consideration of RM 9,600,000 only.
On 2 August 2005, Jurong Town Council Corporation has approved the transfer of lease of Private Lot (consist of leasehold land together with building erected) at 38 Senoko Road Singapore 758110 from City Hardware Pte Ltd to Boon Koon Vehicles Pte Ltd, a wholly own subsidiary of Boon Koon Group Berhad for a total cash consideration of Singapore Dollars ("SGD") 2,500,000 only.
On 15 August 2005, Boon Koon Vehicles Pte Ltd has approved in the Extraordinary General Meeting to increase the share capital from SGD 1 to SGD 100,000 only.
The private placement of 2,000,000 new ordinary shares (arising from the Corporate Proposals below) were issued at a price of RM 1.45 per share and completed with the listing of and quotation for the placement shares on the Second Board of the Bursa Securities on 10 August 2005.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134</xdr:row>
      <xdr:rowOff>9525</xdr:rowOff>
    </xdr:from>
    <xdr:to>
      <xdr:col>8</xdr:col>
      <xdr:colOff>457200</xdr:colOff>
      <xdr:row>144</xdr:row>
      <xdr:rowOff>28575</xdr:rowOff>
    </xdr:to>
    <xdr:sp>
      <xdr:nvSpPr>
        <xdr:cNvPr id="4" name="Text 18"/>
        <xdr:cNvSpPr txBox="1">
          <a:spLocks noChangeArrowheads="1"/>
        </xdr:cNvSpPr>
      </xdr:nvSpPr>
      <xdr:spPr>
        <a:xfrm>
          <a:off x="314325" y="21440775"/>
          <a:ext cx="6096000" cy="1666875"/>
        </a:xfrm>
        <a:prstGeom prst="rect">
          <a:avLst/>
        </a:prstGeom>
        <a:solidFill>
          <a:srgbClr val="FFFFFF"/>
        </a:solidFill>
        <a:ln w="1" cmpd="sng">
          <a:noFill/>
        </a:ln>
      </xdr:spPr>
      <xdr:txBody>
        <a:bodyPr vertOverflow="clip" wrap="square"/>
        <a:p>
          <a:pPr algn="l">
            <a:defRPr/>
          </a:pPr>
          <a:r>
            <a:rPr lang="en-US" cap="none" sz="1100" b="0" i="0" u="none" baseline="0">
              <a:solidFill>
                <a:srgbClr val="000000"/>
              </a:solidFill>
            </a:rPr>
            <a:t>There was no change in the composition of the Group for the current quarter to date save as follows : 
1) On 6 January 2005, the Company incorporated a wholly-owned subsidiary company BKVPL in the Republic of Singapore with a paid-up capital of SGD1.
2) On 7 March 2005, the Company acquired the entire equity interest in BKCV for a total cash consideration of RM100 comprising 100 ordinary shares of RM1.00 each. On 28 March 2005, BKCV increased its enlarged issued and paid-up share capital to RM1,000,000 comprising 1,000,000 ordinary shares of RM1.00 each and BKG subscribed to 509,900 ordinary shares of RM1.00 each thereafter making BKCV a 51% subsidiary company of BKG.</a:t>
          </a:r>
        </a:p>
      </xdr:txBody>
    </xdr:sp>
    <xdr:clientData/>
  </xdr:twoCellAnchor>
  <xdr:twoCellAnchor>
    <xdr:from>
      <xdr:col>1</xdr:col>
      <xdr:colOff>9525</xdr:colOff>
      <xdr:row>161</xdr:row>
      <xdr:rowOff>9525</xdr:rowOff>
    </xdr:from>
    <xdr:to>
      <xdr:col>8</xdr:col>
      <xdr:colOff>485775</xdr:colOff>
      <xdr:row>163</xdr:row>
      <xdr:rowOff>0</xdr:rowOff>
    </xdr:to>
    <xdr:sp>
      <xdr:nvSpPr>
        <xdr:cNvPr id="5" name="Text 18"/>
        <xdr:cNvSpPr txBox="1">
          <a:spLocks noChangeArrowheads="1"/>
        </xdr:cNvSpPr>
      </xdr:nvSpPr>
      <xdr:spPr>
        <a:xfrm>
          <a:off x="314325" y="23850600"/>
          <a:ext cx="6124575" cy="37147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contingent liabilities and contingent assets of a material nature as at the date of this report.</a:t>
          </a:r>
        </a:p>
      </xdr:txBody>
    </xdr:sp>
    <xdr:clientData/>
  </xdr:twoCellAnchor>
  <xdr:twoCellAnchor>
    <xdr:from>
      <xdr:col>0</xdr:col>
      <xdr:colOff>295275</xdr:colOff>
      <xdr:row>178</xdr:row>
      <xdr:rowOff>152400</xdr:rowOff>
    </xdr:from>
    <xdr:to>
      <xdr:col>9</xdr:col>
      <xdr:colOff>28575</xdr:colOff>
      <xdr:row>188</xdr:row>
      <xdr:rowOff>47625</xdr:rowOff>
    </xdr:to>
    <xdr:sp>
      <xdr:nvSpPr>
        <xdr:cNvPr id="6" name="Text 18"/>
        <xdr:cNvSpPr txBox="1">
          <a:spLocks noChangeArrowheads="1"/>
        </xdr:cNvSpPr>
      </xdr:nvSpPr>
      <xdr:spPr>
        <a:xfrm>
          <a:off x="295275" y="26489025"/>
          <a:ext cx="6305550" cy="15525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Revenue increased by 112% and 68.9% in the second financial quarter and six months ended 30 June 2005 respectively.
The improved revenue is mainly due to the contribution from its new subsidiary companies namely, Boon Koon Vehicles Pte Ltd and BK Continental Vehicles Sdn Bhd which contributed approximately 26.8% of total turnover recorded. 
Profit before tax increased by 34.6% and 23.1% in the second financial quarter and six months ended 30 June 2005 respectively as compared with the preceding year corresponding financial quarter and period mainly due to the increase in revenue.             </a:t>
          </a:r>
          <a:r>
            <a:rPr lang="en-US" cap="none" sz="1000" b="0" i="0" u="none" baseline="0">
              <a:latin typeface="Times New Roman"/>
              <a:ea typeface="Times New Roman"/>
              <a:cs typeface="Times New Roman"/>
            </a:rPr>
            <a:t>                                                                                                                             </a:t>
          </a:r>
        </a:p>
      </xdr:txBody>
    </xdr:sp>
    <xdr:clientData/>
  </xdr:twoCellAnchor>
  <xdr:twoCellAnchor>
    <xdr:from>
      <xdr:col>1</xdr:col>
      <xdr:colOff>38100</xdr:colOff>
      <xdr:row>191</xdr:row>
      <xdr:rowOff>85725</xdr:rowOff>
    </xdr:from>
    <xdr:to>
      <xdr:col>8</xdr:col>
      <xdr:colOff>457200</xdr:colOff>
      <xdr:row>195</xdr:row>
      <xdr:rowOff>28575</xdr:rowOff>
    </xdr:to>
    <xdr:sp>
      <xdr:nvSpPr>
        <xdr:cNvPr id="7" name="Text 18"/>
        <xdr:cNvSpPr txBox="1">
          <a:spLocks noChangeArrowheads="1"/>
        </xdr:cNvSpPr>
      </xdr:nvSpPr>
      <xdr:spPr>
        <a:xfrm>
          <a:off x="342900" y="28651200"/>
          <a:ext cx="6067425" cy="6191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Profit before taxation improved from RM4.0 million for the preceding quarter to RM4.7 million for the current quarter ended 30 June 2005 due to the increase in revenue. However, profit margin decreased from 12.7% to 10.7% arising from lower margin of trading activities of the two new subsidiary companies.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198</xdr:row>
      <xdr:rowOff>0</xdr:rowOff>
    </xdr:from>
    <xdr:to>
      <xdr:col>8</xdr:col>
      <xdr:colOff>438150</xdr:colOff>
      <xdr:row>217</xdr:row>
      <xdr:rowOff>152400</xdr:rowOff>
    </xdr:to>
    <xdr:sp>
      <xdr:nvSpPr>
        <xdr:cNvPr id="8" name="Text 18"/>
        <xdr:cNvSpPr txBox="1">
          <a:spLocks noChangeArrowheads="1"/>
        </xdr:cNvSpPr>
      </xdr:nvSpPr>
      <xdr:spPr>
        <a:xfrm>
          <a:off x="304800" y="29803725"/>
          <a:ext cx="6086475" cy="37147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 Group launched its range of Mercedes-Benz rebuilt commercial vehicles on 8 August 2005.  With the introduction of rebuilt Mercedes-Benz commercial vehicles, Boon Koon has raised the industry bar by establishing higher technical competencies, complying with Euro emission standards and acquiring sophisticated diagnostic machine. 
Demand outlook is also positive, and should pick-up over time. Currently, the rebuilt commercial vehicle market is dominated by Japanese makes and there are very few continental commercial vehicles in rebuilt market. The Group believes that the Mercedes-Benz commercial vehicles will be well-received because of:-
• The strong branding that Mercedes-Benz vehicles have in Malaysia. Customers willingness to pay a premium for the brand and quality of these vehicles.
• A rebuilt Mercedes-Benz commercial vehicles is about 50% on average cheaper than a comparable new model.
• Mercedes-Benz commercial vehicles offers fuel efficiency from their advanced diesel technology which is timely considering the current environment where fuel prices are on an uptrend.
Barring unforseen circumstances, this new business venture coupled with the continued increase in the demand of rebuilt commercial vehicles shall position the Group to achieve satisfactory performance for the financial year ending 31 December 2005.</a:t>
          </a:r>
          <a:r>
            <a:rPr lang="en-US" cap="none" sz="1000" b="0" i="0" u="none" baseline="0">
              <a:latin typeface="Times New Roman"/>
              <a:ea typeface="Times New Roman"/>
              <a:cs typeface="Times New Roman"/>
            </a:rPr>
            <a:t>
</a:t>
          </a:r>
        </a:p>
      </xdr:txBody>
    </xdr:sp>
    <xdr:clientData/>
  </xdr:twoCellAnchor>
  <xdr:twoCellAnchor>
    <xdr:from>
      <xdr:col>1</xdr:col>
      <xdr:colOff>9525</xdr:colOff>
      <xdr:row>63</xdr:row>
      <xdr:rowOff>9525</xdr:rowOff>
    </xdr:from>
    <xdr:to>
      <xdr:col>8</xdr:col>
      <xdr:colOff>409575</xdr:colOff>
      <xdr:row>73</xdr:row>
      <xdr:rowOff>104775</xdr:rowOff>
    </xdr:to>
    <xdr:sp>
      <xdr:nvSpPr>
        <xdr:cNvPr id="9" name="Text 18"/>
        <xdr:cNvSpPr txBox="1">
          <a:spLocks noChangeArrowheads="1"/>
        </xdr:cNvSpPr>
      </xdr:nvSpPr>
      <xdr:spPr>
        <a:xfrm>
          <a:off x="314325" y="8763000"/>
          <a:ext cx="6048375" cy="17621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No other dividends have been declared or paid by the Company for the current quarter ended 30 June 2005 other than as disclosed below.
The Board has paid on 10 June 2005 a first and final tax exempt dividend of 3.75 sen per share, amounting to RM3,000,000 for the financial year ended 31 December 2004 as approved by the shareholders at the Company's Annual General Meeting held on 19 May 2005.
On 23 August 2005, the Board declared an interim tax exempt dividend of 1.5 sen per share of which the entitlement date is fixed on 27 September 2005. As such, all the existing issued and paid-up shares of the Company including the proposed bonus issue shares, will also be entitled for the said dividend. </a:t>
          </a:r>
        </a:p>
      </xdr:txBody>
    </xdr:sp>
    <xdr:clientData/>
  </xdr:twoCellAnchor>
  <xdr:twoCellAnchor>
    <xdr:from>
      <xdr:col>0</xdr:col>
      <xdr:colOff>285750</xdr:colOff>
      <xdr:row>220</xdr:row>
      <xdr:rowOff>133350</xdr:rowOff>
    </xdr:from>
    <xdr:to>
      <xdr:col>8</xdr:col>
      <xdr:colOff>495300</xdr:colOff>
      <xdr:row>222</xdr:row>
      <xdr:rowOff>28575</xdr:rowOff>
    </xdr:to>
    <xdr:sp>
      <xdr:nvSpPr>
        <xdr:cNvPr id="10" name="Text 18"/>
        <xdr:cNvSpPr txBox="1">
          <a:spLocks noChangeArrowheads="1"/>
        </xdr:cNvSpPr>
      </xdr:nvSpPr>
      <xdr:spPr>
        <a:xfrm>
          <a:off x="285750" y="34128075"/>
          <a:ext cx="6162675" cy="2476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Not appliable</a:t>
          </a:r>
        </a:p>
      </xdr:txBody>
    </xdr:sp>
    <xdr:clientData/>
  </xdr:twoCellAnchor>
  <xdr:twoCellAnchor>
    <xdr:from>
      <xdr:col>1</xdr:col>
      <xdr:colOff>9525</xdr:colOff>
      <xdr:row>262</xdr:row>
      <xdr:rowOff>9525</xdr:rowOff>
    </xdr:from>
    <xdr:to>
      <xdr:col>8</xdr:col>
      <xdr:colOff>371475</xdr:colOff>
      <xdr:row>264</xdr:row>
      <xdr:rowOff>0</xdr:rowOff>
    </xdr:to>
    <xdr:sp>
      <xdr:nvSpPr>
        <xdr:cNvPr id="11" name="Text 18"/>
        <xdr:cNvSpPr txBox="1">
          <a:spLocks noChangeArrowheads="1"/>
        </xdr:cNvSpPr>
      </xdr:nvSpPr>
      <xdr:spPr>
        <a:xfrm>
          <a:off x="314325" y="41386125"/>
          <a:ext cx="6010275" cy="3429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267</xdr:row>
      <xdr:rowOff>9525</xdr:rowOff>
    </xdr:from>
    <xdr:to>
      <xdr:col>8</xdr:col>
      <xdr:colOff>438150</xdr:colOff>
      <xdr:row>271</xdr:row>
      <xdr:rowOff>0</xdr:rowOff>
    </xdr:to>
    <xdr:sp>
      <xdr:nvSpPr>
        <xdr:cNvPr id="12" name="Text 18"/>
        <xdr:cNvSpPr txBox="1">
          <a:spLocks noChangeArrowheads="1"/>
        </xdr:cNvSpPr>
      </xdr:nvSpPr>
      <xdr:spPr>
        <a:xfrm>
          <a:off x="314325" y="42281475"/>
          <a:ext cx="6076950" cy="666750"/>
        </a:xfrm>
        <a:prstGeom prst="rect">
          <a:avLst/>
        </a:prstGeom>
        <a:solidFill>
          <a:srgbClr val="FFFFFF"/>
        </a:solidFill>
        <a:ln w="1" cmpd="sng">
          <a:noFill/>
        </a:ln>
      </xdr:spPr>
      <xdr:txBody>
        <a:bodyPr vertOverflow="clip" wrap="square"/>
        <a:p>
          <a:pPr algn="l">
            <a:defRPr/>
          </a:pPr>
          <a:r>
            <a:rPr lang="en-US" cap="none" sz="11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19050</xdr:colOff>
      <xdr:row>285</xdr:row>
      <xdr:rowOff>123825</xdr:rowOff>
    </xdr:from>
    <xdr:to>
      <xdr:col>8</xdr:col>
      <xdr:colOff>590550</xdr:colOff>
      <xdr:row>318</xdr:row>
      <xdr:rowOff>133350</xdr:rowOff>
    </xdr:to>
    <xdr:sp>
      <xdr:nvSpPr>
        <xdr:cNvPr id="13" name="Text 18"/>
        <xdr:cNvSpPr txBox="1">
          <a:spLocks noChangeArrowheads="1"/>
        </xdr:cNvSpPr>
      </xdr:nvSpPr>
      <xdr:spPr>
        <a:xfrm>
          <a:off x="323850" y="45758100"/>
          <a:ext cx="6219825" cy="55054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On 1 March 2005, the Company announced that it was proposing to undertake a proposed private placement ("Private Placement") of 2,000,000 new ordinary shares of RM0.50 each ("Placement Shares"), proposed bonus issue of up to 41,000,000 new Shares ("Bonus Shares") in BKG on the basis of one (1) new Share for every two (2) existing Shares held at an entitlement date to be determined ("Bonus Issue"), proposed transfer of the listing of and quotation for the entire enlarged issued and paid-up share capital of BKG from the Second Board to the Main Board of Bursa Securities and a proposed increase in the authorised share capital of BKG from RM50,000,000 divided into 100,000,000 Shares to RM100,000,000 divided into 200,000,000 Shares.
On 26 April 2005, the Company obtained approval from the Ministry of International Trade and Industry for the abovementioned proposals. On 19 May 2005, the Company obtained approval from its shareholders at the Extraordinary General Meeting for the proposed bonus issue and proposed increase in authorised share capital.
The Securities Commission vide its letter dated 23 June 2005 approved the Private Placement and Transfer.  BKG has also obtained the approval for the Private Placement under the Guidelines on the Acquisition of interests, Mergers and Take-overs by Local and Foreign interests via the same approval letter.
The Bursa Securities has vide its letter dated 19 July 2005 approved in-principle the following :-
(a) The listing of and quotation for the Placement Shares and Bonus Shares; and
(b) The transfer of the listing of and quotation for the entire enlarged issued and paid-up share capital of the Company after the Private Placement and Bonus Issue, of up to RM 61,500,000 comprising 123,000,000 Shares from the Second Board to the Main Board of the Bursa Securities.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The Private Placement of 2,000,000 new ordinary shares were issued at a price of RM 1.45 per Share and completed with the listing of and quotation for the Placement Shares on the Second Board of the Bursa Securities on 10 August 2005.  
On 10 August 2005, the Company announced that the shareholders whose names appear in the Record of Depositors at the close of business at 5.00 p.m. on 30 August 2005, shall qualify for entitlement to the Bonus Issue.
</a:t>
          </a:r>
        </a:p>
      </xdr:txBody>
    </xdr:sp>
    <xdr:clientData/>
  </xdr:twoCellAnchor>
  <xdr:twoCellAnchor>
    <xdr:from>
      <xdr:col>1</xdr:col>
      <xdr:colOff>9525</xdr:colOff>
      <xdr:row>345</xdr:row>
      <xdr:rowOff>9525</xdr:rowOff>
    </xdr:from>
    <xdr:to>
      <xdr:col>8</xdr:col>
      <xdr:colOff>333375</xdr:colOff>
      <xdr:row>347</xdr:row>
      <xdr:rowOff>85725</xdr:rowOff>
    </xdr:to>
    <xdr:sp>
      <xdr:nvSpPr>
        <xdr:cNvPr id="14" name="Text 18"/>
        <xdr:cNvSpPr txBox="1">
          <a:spLocks noChangeArrowheads="1"/>
        </xdr:cNvSpPr>
      </xdr:nvSpPr>
      <xdr:spPr>
        <a:xfrm>
          <a:off x="314325" y="55864125"/>
          <a:ext cx="5972175" cy="4476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352</xdr:row>
      <xdr:rowOff>9525</xdr:rowOff>
    </xdr:from>
    <xdr:to>
      <xdr:col>8</xdr:col>
      <xdr:colOff>447675</xdr:colOff>
      <xdr:row>354</xdr:row>
      <xdr:rowOff>0</xdr:rowOff>
    </xdr:to>
    <xdr:sp>
      <xdr:nvSpPr>
        <xdr:cNvPr id="15" name="Text 18"/>
        <xdr:cNvSpPr txBox="1">
          <a:spLocks noChangeArrowheads="1"/>
        </xdr:cNvSpPr>
      </xdr:nvSpPr>
      <xdr:spPr>
        <a:xfrm>
          <a:off x="314325" y="57083325"/>
          <a:ext cx="6086475" cy="3429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Group does not have any material litigation as at the date of this report.</a:t>
          </a:r>
        </a:p>
      </xdr:txBody>
    </xdr:sp>
    <xdr:clientData/>
  </xdr:twoCellAnchor>
  <xdr:twoCellAnchor>
    <xdr:from>
      <xdr:col>1</xdr:col>
      <xdr:colOff>9525</xdr:colOff>
      <xdr:row>10</xdr:row>
      <xdr:rowOff>0</xdr:rowOff>
    </xdr:from>
    <xdr:to>
      <xdr:col>8</xdr:col>
      <xdr:colOff>428625</xdr:colOff>
      <xdr:row>26</xdr:row>
      <xdr:rowOff>28575</xdr:rowOff>
    </xdr:to>
    <xdr:sp>
      <xdr:nvSpPr>
        <xdr:cNvPr id="16" name="TextBox 16"/>
        <xdr:cNvSpPr txBox="1">
          <a:spLocks noChangeArrowheads="1"/>
        </xdr:cNvSpPr>
      </xdr:nvSpPr>
      <xdr:spPr>
        <a:xfrm>
          <a:off x="314325" y="1628775"/>
          <a:ext cx="6067425" cy="26765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a:t>
          </a:r>
          <a:r>
            <a:rPr lang="en-US" cap="none" sz="1100" b="0" i="0" u="none" baseline="0">
              <a:latin typeface="Times New Roman"/>
              <a:ea typeface="Times New Roman"/>
              <a:cs typeface="Times New Roman"/>
            </a:rPr>
            <a:t>he interim financial statements are unaudited and have been prepared in compliance with FRS 134 (Formerly known as MASB 26) Interim Financial Reporting and Chapter 9 part K of the Listing Requirements of Bursa Malaysia Securities Berhad ("Bursa Securities"). </a:t>
          </a:r>
          <a:r>
            <a:rPr lang="en-US" cap="none" sz="1000" b="0" i="0" u="none" baseline="0">
              <a:latin typeface="Times New Roman"/>
              <a:ea typeface="Times New Roman"/>
              <a:cs typeface="Times New Roman"/>
            </a:rPr>
            <a:t>
</a:t>
          </a:r>
          <a:r>
            <a:rPr lang="en-US" cap="none" sz="1100" b="0" i="0" u="none" baseline="0">
              <a:latin typeface="Times New Roman"/>
              <a:ea typeface="Times New Roman"/>
              <a:cs typeface="Times New Roman"/>
            </a:rPr>
            <a:t>The interim financial statements should be read in conjunction with the audited financial statements of Boon Koon Group Berhad ("BKOON" or "Company") for the year ended 31 December 2004. These explanatory notes attached to the interim financial statements provide an explanation of events and transactions that are significant to an understanding of the changes in the financial position and performance of BKOON and its subsidiary companies namely, BKVI, First Peninsula Credit Sdn. Bhd. ("FPC") and Boon Koon Marketing (East Malaysia) Sdn. Bhd. ("BKM") since the financial year ended 31 December 2004. For the financial year ending 31 December 2005, two new subsidiary companies were incorporated, namely Boon Koon Vehicles Pte. Ltd. ("BKVPL") and BK Continental Vehicles Sdn. Bhd. ("BKCV"), BKOON and its subsidiary companies shall hereinafter be referred to as the ("Group").
The same accounting policies and methods of computation are followed in the interim financial statements as compared with the financial statements for the year ended 31 December 2004.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47</xdr:row>
      <xdr:rowOff>28575</xdr:rowOff>
    </xdr:from>
    <xdr:to>
      <xdr:col>8</xdr:col>
      <xdr:colOff>514350</xdr:colOff>
      <xdr:row>48</xdr:row>
      <xdr:rowOff>85725</xdr:rowOff>
    </xdr:to>
    <xdr:sp>
      <xdr:nvSpPr>
        <xdr:cNvPr id="17" name="TextBox 17"/>
        <xdr:cNvSpPr txBox="1">
          <a:spLocks noChangeArrowheads="1"/>
        </xdr:cNvSpPr>
      </xdr:nvSpPr>
      <xdr:spPr>
        <a:xfrm>
          <a:off x="323850" y="8105775"/>
          <a:ext cx="6143625" cy="25717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debt/equity securities for the current quarter to date under review.</a:t>
          </a:r>
        </a:p>
      </xdr:txBody>
    </xdr:sp>
    <xdr:clientData/>
  </xdr:twoCellAnchor>
  <xdr:twoCellAnchor>
    <xdr:from>
      <xdr:col>1</xdr:col>
      <xdr:colOff>19050</xdr:colOff>
      <xdr:row>385</xdr:row>
      <xdr:rowOff>0</xdr:rowOff>
    </xdr:from>
    <xdr:to>
      <xdr:col>8</xdr:col>
      <xdr:colOff>295275</xdr:colOff>
      <xdr:row>387</xdr:row>
      <xdr:rowOff>114300</xdr:rowOff>
    </xdr:to>
    <xdr:sp>
      <xdr:nvSpPr>
        <xdr:cNvPr id="18" name="TextBox 18"/>
        <xdr:cNvSpPr txBox="1">
          <a:spLocks noChangeArrowheads="1"/>
        </xdr:cNvSpPr>
      </xdr:nvSpPr>
      <xdr:spPr>
        <a:xfrm>
          <a:off x="323850" y="61598175"/>
          <a:ext cx="5924550" cy="495300"/>
        </a:xfrm>
        <a:prstGeom prst="rect">
          <a:avLst/>
        </a:prstGeom>
        <a:solidFill>
          <a:srgbClr val="FFFFFF"/>
        </a:solidFill>
        <a:ln w="9525" cmpd="sng">
          <a:noFill/>
        </a:ln>
      </xdr:spPr>
      <xdr:txBody>
        <a:bodyPr vertOverflow="clip" wrap="square"/>
        <a:p>
          <a:pPr algn="l">
            <a:defRPr/>
          </a:pPr>
          <a:r>
            <a:rPr lang="en-US" cap="none" sz="11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118</xdr:row>
      <xdr:rowOff>0</xdr:rowOff>
    </xdr:from>
    <xdr:to>
      <xdr:col>8</xdr:col>
      <xdr:colOff>514350</xdr:colOff>
      <xdr:row>118</xdr:row>
      <xdr:rowOff>0</xdr:rowOff>
    </xdr:to>
    <xdr:sp>
      <xdr:nvSpPr>
        <xdr:cNvPr id="19" name="TextBox 19"/>
        <xdr:cNvSpPr txBox="1">
          <a:spLocks noChangeArrowheads="1"/>
        </xdr:cNvSpPr>
      </xdr:nvSpPr>
      <xdr:spPr>
        <a:xfrm>
          <a:off x="323850" y="18954750"/>
          <a:ext cx="61436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28575</xdr:colOff>
      <xdr:row>81</xdr:row>
      <xdr:rowOff>28575</xdr:rowOff>
    </xdr:from>
    <xdr:to>
      <xdr:col>8</xdr:col>
      <xdr:colOff>447675</xdr:colOff>
      <xdr:row>84</xdr:row>
      <xdr:rowOff>76200</xdr:rowOff>
    </xdr:to>
    <xdr:sp>
      <xdr:nvSpPr>
        <xdr:cNvPr id="20" name="TextBox 22"/>
        <xdr:cNvSpPr txBox="1">
          <a:spLocks noChangeArrowheads="1"/>
        </xdr:cNvSpPr>
      </xdr:nvSpPr>
      <xdr:spPr>
        <a:xfrm>
          <a:off x="2705100" y="12039600"/>
          <a:ext cx="3695700" cy="619125"/>
        </a:xfrm>
        <a:prstGeom prst="rect">
          <a:avLst/>
        </a:prstGeom>
        <a:solidFill>
          <a:srgbClr val="FFFFFF"/>
        </a:solidFill>
        <a:ln w="9525" cmpd="sng">
          <a:noFill/>
        </a:ln>
      </xdr:spPr>
      <xdr:txBody>
        <a:bodyPr vertOverflow="clip" wrap="square"/>
        <a:p>
          <a:pPr algn="l">
            <a:defRPr/>
          </a:pPr>
          <a:r>
            <a:rPr lang="en-US" cap="none" sz="1100" b="0" i="0" u="none" baseline="0"/>
            <a:t>Manufacture and trading of rebuilt, reconditioned and new commercial vehicles and the manufacture of bodyworks and their related services</a:t>
          </a:r>
        </a:p>
      </xdr:txBody>
    </xdr:sp>
    <xdr:clientData/>
  </xdr:twoCellAnchor>
  <xdr:twoCellAnchor>
    <xdr:from>
      <xdr:col>4</xdr:col>
      <xdr:colOff>47625</xdr:colOff>
      <xdr:row>85</xdr:row>
      <xdr:rowOff>28575</xdr:rowOff>
    </xdr:from>
    <xdr:to>
      <xdr:col>8</xdr:col>
      <xdr:colOff>419100</xdr:colOff>
      <xdr:row>87</xdr:row>
      <xdr:rowOff>66675</xdr:rowOff>
    </xdr:to>
    <xdr:sp>
      <xdr:nvSpPr>
        <xdr:cNvPr id="21" name="TextBox 23"/>
        <xdr:cNvSpPr txBox="1">
          <a:spLocks noChangeArrowheads="1"/>
        </xdr:cNvSpPr>
      </xdr:nvSpPr>
      <xdr:spPr>
        <a:xfrm>
          <a:off x="2724150" y="12801600"/>
          <a:ext cx="3648075" cy="419100"/>
        </a:xfrm>
        <a:prstGeom prst="rect">
          <a:avLst/>
        </a:prstGeom>
        <a:solidFill>
          <a:srgbClr val="FFFFFF"/>
        </a:solidFill>
        <a:ln w="9525" cmpd="sng">
          <a:noFill/>
        </a:ln>
      </xdr:spPr>
      <xdr:txBody>
        <a:bodyPr vertOverflow="clip" wrap="square"/>
        <a:p>
          <a:pPr algn="l">
            <a:defRPr/>
          </a:pPr>
          <a:r>
            <a:rPr lang="en-US" cap="none" sz="1100" b="0" i="0" u="none" baseline="0"/>
            <a:t>Insurance agent, provision of hire purchase financing and its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50"/>
  <sheetViews>
    <sheetView zoomScaleSheetLayoutView="100" workbookViewId="0" topLeftCell="A45">
      <selection activeCell="A49" sqref="A49"/>
    </sheetView>
  </sheetViews>
  <sheetFormatPr defaultColWidth="9.140625" defaultRowHeight="12.75"/>
  <cols>
    <col min="1" max="1" width="33.28125" style="13" customWidth="1"/>
    <col min="2" max="2" width="12.57421875" style="13" customWidth="1"/>
    <col min="3" max="3" width="1.7109375" style="13" customWidth="1"/>
    <col min="4" max="4" width="12.57421875" style="14" bestFit="1" customWidth="1"/>
    <col min="5" max="5" width="2.00390625" style="13" customWidth="1"/>
    <col min="6" max="6" width="10.28125" style="14" bestFit="1" customWidth="1"/>
    <col min="7" max="7" width="2.00390625" style="13" customWidth="1"/>
    <col min="8" max="8" width="10.00390625" style="14" bestFit="1" customWidth="1"/>
    <col min="9" max="16384" width="9.140625" style="13" customWidth="1"/>
  </cols>
  <sheetData>
    <row r="2" spans="1:8" ht="14.25">
      <c r="A2" s="64" t="s">
        <v>134</v>
      </c>
      <c r="B2" s="64"/>
      <c r="C2" s="18"/>
      <c r="D2" s="18"/>
      <c r="E2" s="18"/>
      <c r="F2" s="18"/>
      <c r="G2" s="18"/>
      <c r="H2" s="18"/>
    </row>
    <row r="3" spans="1:8" ht="14.25">
      <c r="A3" s="65" t="s">
        <v>135</v>
      </c>
      <c r="B3" s="64"/>
      <c r="C3" s="18"/>
      <c r="D3" s="18"/>
      <c r="E3" s="18"/>
      <c r="F3" s="18"/>
      <c r="G3" s="18"/>
      <c r="H3" s="18"/>
    </row>
    <row r="4" spans="1:2" ht="15">
      <c r="A4" s="25"/>
      <c r="B4" s="25"/>
    </row>
    <row r="5" spans="1:2" ht="15">
      <c r="A5" s="24" t="s">
        <v>0</v>
      </c>
      <c r="B5" s="25"/>
    </row>
    <row r="6" spans="1:2" ht="15">
      <c r="A6" s="24" t="s">
        <v>237</v>
      </c>
      <c r="B6" s="25"/>
    </row>
    <row r="7" spans="1:2" ht="15">
      <c r="A7" s="24" t="s">
        <v>82</v>
      </c>
      <c r="B7" s="36"/>
    </row>
    <row r="8" spans="1:2" ht="12.75">
      <c r="A8" s="16"/>
      <c r="B8" s="14"/>
    </row>
    <row r="9" spans="1:8" ht="15">
      <c r="A9" s="16"/>
      <c r="B9" s="103" t="s">
        <v>94</v>
      </c>
      <c r="C9" s="103"/>
      <c r="D9" s="103"/>
      <c r="E9" s="25"/>
      <c r="F9" s="103" t="s">
        <v>165</v>
      </c>
      <c r="G9" s="103"/>
      <c r="H9" s="103"/>
    </row>
    <row r="10" spans="1:7" ht="12.75">
      <c r="A10" s="16"/>
      <c r="B10" s="14"/>
      <c r="C10" s="14"/>
      <c r="G10" s="14"/>
    </row>
    <row r="11" spans="1:8" ht="15">
      <c r="A11" s="25"/>
      <c r="B11" s="36"/>
      <c r="C11" s="36"/>
      <c r="D11" s="36" t="s">
        <v>89</v>
      </c>
      <c r="E11" s="36"/>
      <c r="F11" s="36"/>
      <c r="G11" s="36"/>
      <c r="H11" s="36" t="s">
        <v>89</v>
      </c>
    </row>
    <row r="12" spans="1:8" ht="15">
      <c r="A12" s="25"/>
      <c r="B12" s="36" t="s">
        <v>88</v>
      </c>
      <c r="C12" s="36"/>
      <c r="D12" s="36" t="s">
        <v>90</v>
      </c>
      <c r="E12" s="36"/>
      <c r="F12" s="36" t="s">
        <v>88</v>
      </c>
      <c r="G12" s="36"/>
      <c r="H12" s="36" t="s">
        <v>90</v>
      </c>
    </row>
    <row r="13" spans="1:8" ht="15">
      <c r="A13" s="25"/>
      <c r="B13" s="36" t="s">
        <v>2</v>
      </c>
      <c r="C13" s="36"/>
      <c r="D13" s="36" t="s">
        <v>2</v>
      </c>
      <c r="E13" s="36"/>
      <c r="F13" s="36" t="s">
        <v>4</v>
      </c>
      <c r="G13" s="36"/>
      <c r="H13" s="36" t="s">
        <v>2</v>
      </c>
    </row>
    <row r="14" spans="1:8" ht="15">
      <c r="A14" s="25"/>
      <c r="B14" s="36" t="s">
        <v>238</v>
      </c>
      <c r="C14" s="36"/>
      <c r="D14" s="36" t="s">
        <v>239</v>
      </c>
      <c r="E14" s="36"/>
      <c r="F14" s="36" t="s">
        <v>238</v>
      </c>
      <c r="G14" s="36"/>
      <c r="H14" s="36" t="s">
        <v>239</v>
      </c>
    </row>
    <row r="15" spans="1:8" ht="15">
      <c r="A15" s="25"/>
      <c r="B15" s="36" t="s">
        <v>3</v>
      </c>
      <c r="C15" s="25"/>
      <c r="D15" s="36" t="s">
        <v>3</v>
      </c>
      <c r="E15" s="25"/>
      <c r="F15" s="36" t="s">
        <v>3</v>
      </c>
      <c r="G15" s="25"/>
      <c r="H15" s="36" t="s">
        <v>3</v>
      </c>
    </row>
    <row r="16" spans="1:8" ht="15">
      <c r="A16" s="25"/>
      <c r="B16" s="25"/>
      <c r="C16" s="25"/>
      <c r="D16" s="36"/>
      <c r="E16" s="25"/>
      <c r="F16" s="36"/>
      <c r="G16" s="25"/>
      <c r="H16" s="36"/>
    </row>
    <row r="17" spans="1:11" s="12" customFormat="1" ht="15">
      <c r="A17" s="46" t="s">
        <v>5</v>
      </c>
      <c r="B17" s="46">
        <v>43976</v>
      </c>
      <c r="C17" s="46"/>
      <c r="D17" s="46">
        <v>20748</v>
      </c>
      <c r="E17" s="46"/>
      <c r="F17" s="46">
        <v>75833</v>
      </c>
      <c r="G17" s="46"/>
      <c r="H17" s="66">
        <v>44906</v>
      </c>
      <c r="J17" s="13"/>
      <c r="K17" s="13"/>
    </row>
    <row r="18" spans="1:11" s="12" customFormat="1" ht="15">
      <c r="A18" s="46"/>
      <c r="B18" s="46"/>
      <c r="C18" s="46"/>
      <c r="D18" s="46"/>
      <c r="E18" s="46"/>
      <c r="F18" s="46"/>
      <c r="G18" s="46"/>
      <c r="H18" s="66"/>
      <c r="J18" s="13"/>
      <c r="K18" s="13"/>
    </row>
    <row r="19" spans="1:11" s="12" customFormat="1" ht="15">
      <c r="A19" s="25" t="s">
        <v>66</v>
      </c>
      <c r="B19" s="46">
        <v>-38937</v>
      </c>
      <c r="C19" s="46"/>
      <c r="D19" s="46">
        <v>-17121</v>
      </c>
      <c r="E19" s="46"/>
      <c r="F19" s="46">
        <v>-66488</v>
      </c>
      <c r="G19" s="46"/>
      <c r="H19" s="66">
        <v>-37482</v>
      </c>
      <c r="J19" s="13"/>
      <c r="K19" s="13"/>
    </row>
    <row r="20" spans="1:11" s="12" customFormat="1" ht="15">
      <c r="A20" s="25"/>
      <c r="B20" s="46"/>
      <c r="C20" s="46"/>
      <c r="D20" s="46"/>
      <c r="E20" s="46"/>
      <c r="F20" s="46"/>
      <c r="G20" s="46"/>
      <c r="H20" s="66"/>
      <c r="J20" s="13"/>
      <c r="K20" s="13"/>
    </row>
    <row r="21" spans="1:11" s="12" customFormat="1" ht="15">
      <c r="A21" s="25" t="s">
        <v>65</v>
      </c>
      <c r="B21" s="46">
        <v>75</v>
      </c>
      <c r="C21" s="46"/>
      <c r="D21" s="46">
        <v>88</v>
      </c>
      <c r="E21" s="46"/>
      <c r="F21" s="46">
        <v>76</v>
      </c>
      <c r="G21" s="46"/>
      <c r="H21" s="66">
        <v>166</v>
      </c>
      <c r="J21" s="13"/>
      <c r="K21" s="13"/>
    </row>
    <row r="22" spans="1:11" s="12" customFormat="1" ht="15">
      <c r="A22" s="25"/>
      <c r="B22" s="32"/>
      <c r="C22" s="46"/>
      <c r="D22" s="32"/>
      <c r="E22" s="46"/>
      <c r="F22" s="32"/>
      <c r="G22" s="46"/>
      <c r="H22" s="32"/>
      <c r="J22" s="13"/>
      <c r="K22" s="13"/>
    </row>
    <row r="23" spans="1:11" s="12" customFormat="1" ht="15">
      <c r="A23" s="25" t="s">
        <v>64</v>
      </c>
      <c r="B23" s="43">
        <f>SUM(B17:B21)</f>
        <v>5114</v>
      </c>
      <c r="C23" s="46"/>
      <c r="D23" s="43">
        <f>SUM(D17:D21)</f>
        <v>3715</v>
      </c>
      <c r="E23" s="46"/>
      <c r="F23" s="43">
        <f>SUM(F17:F21)</f>
        <v>9421</v>
      </c>
      <c r="G23" s="46"/>
      <c r="H23" s="43">
        <f>SUM(H17:H21)</f>
        <v>7590</v>
      </c>
      <c r="J23" s="13"/>
      <c r="K23" s="13"/>
    </row>
    <row r="24" spans="1:11" s="12" customFormat="1" ht="15">
      <c r="A24" s="25"/>
      <c r="B24" s="46"/>
      <c r="C24" s="46"/>
      <c r="D24" s="46"/>
      <c r="E24" s="46"/>
      <c r="F24" s="46"/>
      <c r="G24" s="46"/>
      <c r="H24" s="46"/>
      <c r="J24" s="13"/>
      <c r="K24" s="13"/>
    </row>
    <row r="25" spans="1:11" s="12" customFormat="1" ht="15">
      <c r="A25" s="25" t="s">
        <v>63</v>
      </c>
      <c r="B25" s="43">
        <v>-409</v>
      </c>
      <c r="C25" s="46"/>
      <c r="D25" s="43">
        <v>-220</v>
      </c>
      <c r="E25" s="46"/>
      <c r="F25" s="43">
        <v>-665</v>
      </c>
      <c r="G25" s="46"/>
      <c r="H25" s="67">
        <v>-479</v>
      </c>
      <c r="J25" s="13"/>
      <c r="K25" s="13"/>
    </row>
    <row r="26" spans="1:11" s="12" customFormat="1" ht="15">
      <c r="A26" s="25"/>
      <c r="B26" s="32"/>
      <c r="C26" s="46"/>
      <c r="D26" s="32"/>
      <c r="E26" s="46"/>
      <c r="F26" s="32"/>
      <c r="G26" s="46"/>
      <c r="H26" s="32"/>
      <c r="J26" s="13"/>
      <c r="K26" s="13"/>
    </row>
    <row r="27" spans="1:11" s="12" customFormat="1" ht="15">
      <c r="A27" s="25" t="s">
        <v>208</v>
      </c>
      <c r="B27" s="43">
        <f>+B23+B25</f>
        <v>4705</v>
      </c>
      <c r="C27" s="46"/>
      <c r="D27" s="43">
        <f>+D23+D25</f>
        <v>3495</v>
      </c>
      <c r="E27" s="46"/>
      <c r="F27" s="43">
        <f>+F23+F25</f>
        <v>8756</v>
      </c>
      <c r="G27" s="46"/>
      <c r="H27" s="43">
        <f>+H23+H25</f>
        <v>7111</v>
      </c>
      <c r="J27" s="13"/>
      <c r="K27" s="13"/>
    </row>
    <row r="28" spans="1:11" s="12" customFormat="1" ht="15">
      <c r="A28" s="25"/>
      <c r="B28" s="43"/>
      <c r="C28" s="46"/>
      <c r="D28" s="43"/>
      <c r="E28" s="46"/>
      <c r="F28" s="43"/>
      <c r="G28" s="46"/>
      <c r="H28" s="43"/>
      <c r="J28" s="13"/>
      <c r="K28" s="13"/>
    </row>
    <row r="29" spans="1:11" s="12" customFormat="1" ht="15">
      <c r="A29" s="25" t="s">
        <v>207</v>
      </c>
      <c r="B29" s="32">
        <v>0</v>
      </c>
      <c r="C29" s="46"/>
      <c r="D29" s="32">
        <v>0</v>
      </c>
      <c r="E29" s="46"/>
      <c r="F29" s="32">
        <v>0</v>
      </c>
      <c r="G29" s="46"/>
      <c r="H29" s="32">
        <v>0</v>
      </c>
      <c r="J29" s="13"/>
      <c r="K29" s="13"/>
    </row>
    <row r="30" spans="1:11" s="12" customFormat="1" ht="15">
      <c r="A30" s="25"/>
      <c r="B30" s="43"/>
      <c r="C30" s="46"/>
      <c r="D30" s="43"/>
      <c r="E30" s="46"/>
      <c r="F30" s="43"/>
      <c r="G30" s="46"/>
      <c r="H30" s="43"/>
      <c r="J30" s="13"/>
      <c r="K30" s="13"/>
    </row>
    <row r="31" spans="1:11" s="12" customFormat="1" ht="15">
      <c r="A31" s="25" t="s">
        <v>16</v>
      </c>
      <c r="B31" s="31">
        <f>SUM(B27:B30)</f>
        <v>4705</v>
      </c>
      <c r="C31" s="68"/>
      <c r="D31" s="31">
        <f>SUM(D27:D30)</f>
        <v>3495</v>
      </c>
      <c r="E31" s="68"/>
      <c r="F31" s="31">
        <f>SUM(F27:F30)</f>
        <v>8756</v>
      </c>
      <c r="G31" s="68"/>
      <c r="H31" s="31">
        <f>SUM(H27:H30)</f>
        <v>7111</v>
      </c>
      <c r="J31" s="13"/>
      <c r="K31" s="13"/>
    </row>
    <row r="32" spans="1:11" s="12" customFormat="1" ht="15">
      <c r="A32" s="25"/>
      <c r="B32" s="43"/>
      <c r="C32" s="46"/>
      <c r="D32" s="43"/>
      <c r="E32" s="46"/>
      <c r="F32" s="43"/>
      <c r="G32" s="46"/>
      <c r="H32" s="43"/>
      <c r="J32" s="13"/>
      <c r="K32" s="13"/>
    </row>
    <row r="33" spans="1:11" s="12" customFormat="1" ht="15">
      <c r="A33" s="25" t="s">
        <v>6</v>
      </c>
      <c r="B33" s="43">
        <v>-1288</v>
      </c>
      <c r="C33" s="46"/>
      <c r="D33" s="43">
        <v>-905</v>
      </c>
      <c r="E33" s="46"/>
      <c r="F33" s="43">
        <v>-2403</v>
      </c>
      <c r="G33" s="46"/>
      <c r="H33" s="67">
        <v>-1916</v>
      </c>
      <c r="J33" s="13"/>
      <c r="K33" s="13"/>
    </row>
    <row r="34" spans="1:11" s="12" customFormat="1" ht="15">
      <c r="A34" s="25"/>
      <c r="B34" s="32"/>
      <c r="C34" s="46"/>
      <c r="D34" s="32"/>
      <c r="E34" s="46"/>
      <c r="F34" s="32"/>
      <c r="G34" s="46"/>
      <c r="H34" s="32"/>
      <c r="J34" s="13"/>
      <c r="K34" s="13"/>
    </row>
    <row r="35" spans="1:11" s="12" customFormat="1" ht="15">
      <c r="A35" s="25" t="s">
        <v>62</v>
      </c>
      <c r="B35" s="69">
        <f>SUM(B31:B33)</f>
        <v>3417</v>
      </c>
      <c r="C35" s="46"/>
      <c r="D35" s="69">
        <f>SUM(D31:D33)</f>
        <v>2590</v>
      </c>
      <c r="E35" s="46">
        <f>SUM(E31:E33)</f>
        <v>0</v>
      </c>
      <c r="F35" s="69">
        <f>SUM(F31:F33)</f>
        <v>6353</v>
      </c>
      <c r="G35" s="46">
        <f>SUM(G31:G33)</f>
        <v>0</v>
      </c>
      <c r="H35" s="69">
        <f>SUM(H31:H33)</f>
        <v>5195</v>
      </c>
      <c r="J35" s="13"/>
      <c r="K35" s="13"/>
    </row>
    <row r="36" spans="1:11" s="12" customFormat="1" ht="15">
      <c r="A36" s="46"/>
      <c r="B36" s="68"/>
      <c r="C36" s="68"/>
      <c r="D36" s="68"/>
      <c r="E36" s="68"/>
      <c r="F36" s="68"/>
      <c r="G36" s="68"/>
      <c r="H36" s="68"/>
      <c r="J36" s="13"/>
      <c r="K36" s="13"/>
    </row>
    <row r="37" spans="1:11" s="12" customFormat="1" ht="15">
      <c r="A37" s="25" t="s">
        <v>60</v>
      </c>
      <c r="B37" s="70">
        <v>-24</v>
      </c>
      <c r="C37" s="46"/>
      <c r="D37" s="70">
        <v>-65</v>
      </c>
      <c r="E37" s="46"/>
      <c r="F37" s="70">
        <v>-26</v>
      </c>
      <c r="G37" s="46"/>
      <c r="H37" s="71">
        <v>-134</v>
      </c>
      <c r="J37" s="13"/>
      <c r="K37" s="13"/>
    </row>
    <row r="38" spans="1:11" s="12" customFormat="1" ht="15">
      <c r="A38" s="46"/>
      <c r="B38" s="31"/>
      <c r="C38" s="68"/>
      <c r="D38" s="31"/>
      <c r="E38" s="68"/>
      <c r="F38" s="31"/>
      <c r="G38" s="68"/>
      <c r="H38" s="31"/>
      <c r="J38" s="13"/>
      <c r="K38" s="13"/>
    </row>
    <row r="39" spans="1:11" s="12" customFormat="1" ht="15">
      <c r="A39" s="25" t="s">
        <v>204</v>
      </c>
      <c r="B39" s="31">
        <f>+B35+B37</f>
        <v>3393</v>
      </c>
      <c r="C39" s="68"/>
      <c r="D39" s="31">
        <f>+D35+D37</f>
        <v>2525</v>
      </c>
      <c r="E39" s="68"/>
      <c r="F39" s="31">
        <f>+F35+F37</f>
        <v>6327</v>
      </c>
      <c r="G39" s="68"/>
      <c r="H39" s="31">
        <f>+H35+H37</f>
        <v>5061</v>
      </c>
      <c r="J39" s="13"/>
      <c r="K39" s="13"/>
    </row>
    <row r="40" spans="1:11" s="12" customFormat="1" ht="15">
      <c r="A40" s="25"/>
      <c r="B40" s="31"/>
      <c r="C40" s="68"/>
      <c r="D40" s="68"/>
      <c r="E40" s="68"/>
      <c r="F40" s="31"/>
      <c r="G40" s="68"/>
      <c r="H40" s="68"/>
      <c r="J40" s="13"/>
      <c r="K40" s="13"/>
    </row>
    <row r="41" spans="1:11" s="12" customFormat="1" ht="15">
      <c r="A41" s="25" t="s">
        <v>61</v>
      </c>
      <c r="B41" s="32">
        <v>0</v>
      </c>
      <c r="C41" s="46"/>
      <c r="D41" s="70">
        <v>0</v>
      </c>
      <c r="E41" s="46"/>
      <c r="F41" s="32">
        <v>0</v>
      </c>
      <c r="G41" s="46"/>
      <c r="H41" s="70">
        <v>0</v>
      </c>
      <c r="J41" s="13"/>
      <c r="K41" s="13"/>
    </row>
    <row r="42" spans="1:11" s="12" customFormat="1" ht="15">
      <c r="A42" s="25"/>
      <c r="B42" s="46"/>
      <c r="C42" s="46"/>
      <c r="D42" s="46"/>
      <c r="E42" s="46"/>
      <c r="F42" s="46"/>
      <c r="G42" s="46"/>
      <c r="H42" s="46"/>
      <c r="J42" s="13"/>
      <c r="K42" s="13"/>
    </row>
    <row r="43" spans="1:11" s="12" customFormat="1" ht="15.75" thickBot="1">
      <c r="A43" s="25" t="s">
        <v>179</v>
      </c>
      <c r="B43" s="72">
        <f>SUM(B39:B41)</f>
        <v>3393</v>
      </c>
      <c r="C43" s="46"/>
      <c r="D43" s="72">
        <f>SUM(D39:D41)</f>
        <v>2525</v>
      </c>
      <c r="E43" s="46"/>
      <c r="F43" s="72">
        <f>SUM(F39:F41)</f>
        <v>6327</v>
      </c>
      <c r="G43" s="46"/>
      <c r="H43" s="72">
        <f>SUM(H39:H41)</f>
        <v>5061</v>
      </c>
      <c r="J43" s="13"/>
      <c r="K43" s="13"/>
    </row>
    <row r="44" spans="1:11" s="12" customFormat="1" ht="15.75" thickTop="1">
      <c r="A44" s="25"/>
      <c r="B44" s="31"/>
      <c r="C44" s="46"/>
      <c r="D44" s="31"/>
      <c r="E44" s="46"/>
      <c r="F44" s="31"/>
      <c r="G44" s="46"/>
      <c r="H44" s="31"/>
      <c r="J44" s="13"/>
      <c r="K44" s="13"/>
    </row>
    <row r="45" spans="1:11" s="12" customFormat="1" ht="45.75" thickBot="1">
      <c r="A45" s="73" t="s">
        <v>206</v>
      </c>
      <c r="B45" s="74">
        <f>+'Notes '!F373</f>
        <v>0.04</v>
      </c>
      <c r="C45" s="46"/>
      <c r="D45" s="74">
        <v>0.03</v>
      </c>
      <c r="E45" s="46"/>
      <c r="F45" s="74">
        <f>+'Notes '!H373</f>
        <v>0.08</v>
      </c>
      <c r="G45" s="46"/>
      <c r="H45" s="75">
        <v>0.07</v>
      </c>
      <c r="J45" s="13"/>
      <c r="K45" s="13"/>
    </row>
    <row r="46" spans="1:11" s="12" customFormat="1" ht="15.75" thickTop="1">
      <c r="A46" s="25"/>
      <c r="B46" s="76"/>
      <c r="C46" s="46"/>
      <c r="D46" s="31"/>
      <c r="E46" s="46"/>
      <c r="F46" s="76"/>
      <c r="G46" s="46"/>
      <c r="H46" s="31"/>
      <c r="J46" s="13"/>
      <c r="K46" s="13"/>
    </row>
    <row r="47" spans="1:11" s="12" customFormat="1" ht="15.75" thickBot="1">
      <c r="A47" s="25" t="s">
        <v>198</v>
      </c>
      <c r="B47" s="74">
        <v>0</v>
      </c>
      <c r="C47" s="46"/>
      <c r="D47" s="33">
        <v>0</v>
      </c>
      <c r="E47" s="46"/>
      <c r="F47" s="74">
        <v>0</v>
      </c>
      <c r="G47" s="46"/>
      <c r="H47" s="33">
        <v>0</v>
      </c>
      <c r="J47" s="13"/>
      <c r="K47" s="13"/>
    </row>
    <row r="48" spans="1:11" s="12" customFormat="1" ht="15.75" thickTop="1">
      <c r="A48" s="46"/>
      <c r="B48" s="46"/>
      <c r="C48" s="46"/>
      <c r="D48" s="43"/>
      <c r="E48" s="46"/>
      <c r="F48" s="43"/>
      <c r="G48" s="46"/>
      <c r="H48" s="43"/>
      <c r="J48" s="13"/>
      <c r="K48" s="13"/>
    </row>
    <row r="49" spans="1:11" s="12" customFormat="1" ht="15">
      <c r="A49" s="46" t="s">
        <v>250</v>
      </c>
      <c r="B49" s="46"/>
      <c r="C49" s="46"/>
      <c r="D49" s="43"/>
      <c r="E49" s="46"/>
      <c r="F49" s="43"/>
      <c r="G49" s="46"/>
      <c r="H49" s="43"/>
      <c r="J49" s="13"/>
      <c r="K49" s="13"/>
    </row>
    <row r="50" spans="4:11" s="12" customFormat="1" ht="12.75">
      <c r="D50" s="17"/>
      <c r="F50" s="17"/>
      <c r="H50" s="17"/>
      <c r="J50" s="13"/>
      <c r="K50" s="13"/>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I46"/>
  <sheetViews>
    <sheetView zoomScaleSheetLayoutView="100" workbookViewId="0" topLeftCell="A33">
      <selection activeCell="A46" sqref="A46"/>
    </sheetView>
  </sheetViews>
  <sheetFormatPr defaultColWidth="9.140625" defaultRowHeight="12.75"/>
  <cols>
    <col min="1" max="1" width="50.140625" style="1" customWidth="1"/>
    <col min="2" max="2" width="12.57421875" style="13"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spans="1:2" ht="15">
      <c r="A2" s="22" t="s">
        <v>134</v>
      </c>
      <c r="B2" s="25"/>
    </row>
    <row r="3" spans="1:2" ht="15">
      <c r="A3" s="77" t="str">
        <f>'IS'!A3</f>
        <v>Company No. 553434-U</v>
      </c>
      <c r="B3" s="25"/>
    </row>
    <row r="4" spans="1:2" ht="15">
      <c r="A4" s="21"/>
      <c r="B4" s="25"/>
    </row>
    <row r="5" spans="1:2" ht="15">
      <c r="A5" s="27" t="s">
        <v>240</v>
      </c>
      <c r="B5" s="25"/>
    </row>
    <row r="6" spans="1:2" ht="15">
      <c r="A6" s="27" t="s">
        <v>82</v>
      </c>
      <c r="B6" s="25"/>
    </row>
    <row r="7" spans="1:4" ht="15">
      <c r="A7" s="21"/>
      <c r="B7" s="36"/>
      <c r="C7" s="21"/>
      <c r="D7" s="30" t="s">
        <v>167</v>
      </c>
    </row>
    <row r="8" spans="1:4" ht="15">
      <c r="A8" s="21"/>
      <c r="B8" s="36"/>
      <c r="C8" s="21"/>
      <c r="D8" s="30" t="s">
        <v>7</v>
      </c>
    </row>
    <row r="9" spans="1:4" ht="15">
      <c r="A9" s="21"/>
      <c r="B9" s="36" t="s">
        <v>83</v>
      </c>
      <c r="C9" s="21"/>
      <c r="D9" s="30" t="s">
        <v>85</v>
      </c>
    </row>
    <row r="10" spans="1:4" ht="15">
      <c r="A10" s="21"/>
      <c r="B10" s="36" t="s">
        <v>84</v>
      </c>
      <c r="C10" s="21"/>
      <c r="D10" s="30" t="s">
        <v>86</v>
      </c>
    </row>
    <row r="11" spans="1:4" ht="15">
      <c r="A11" s="21"/>
      <c r="B11" s="36" t="s">
        <v>2</v>
      </c>
      <c r="C11" s="21"/>
      <c r="D11" s="30" t="s">
        <v>87</v>
      </c>
    </row>
    <row r="12" spans="1:4" ht="15">
      <c r="A12" s="21"/>
      <c r="B12" s="78" t="s">
        <v>238</v>
      </c>
      <c r="C12" s="21"/>
      <c r="D12" s="79" t="s">
        <v>205</v>
      </c>
    </row>
    <row r="13" spans="1:4" ht="15">
      <c r="A13" s="21"/>
      <c r="B13" s="36" t="s">
        <v>3</v>
      </c>
      <c r="C13" s="21"/>
      <c r="D13" s="30" t="s">
        <v>3</v>
      </c>
    </row>
    <row r="14" spans="1:4" ht="15">
      <c r="A14" s="21"/>
      <c r="B14" s="25"/>
      <c r="C14" s="21"/>
      <c r="D14" s="30"/>
    </row>
    <row r="15" spans="1:8" s="3" customFormat="1" ht="15">
      <c r="A15" s="80" t="s">
        <v>75</v>
      </c>
      <c r="B15" s="46">
        <v>35872</v>
      </c>
      <c r="C15" s="66"/>
      <c r="D15" s="67">
        <v>32673</v>
      </c>
      <c r="F15" s="4"/>
      <c r="H15" s="4"/>
    </row>
    <row r="16" spans="1:8" s="3" customFormat="1" ht="15" hidden="1">
      <c r="A16" s="80" t="s">
        <v>141</v>
      </c>
      <c r="B16" s="46"/>
      <c r="C16" s="66"/>
      <c r="D16" s="67">
        <v>0</v>
      </c>
      <c r="F16" s="4"/>
      <c r="H16" s="4"/>
    </row>
    <row r="17" spans="1:8" s="3" customFormat="1" ht="15">
      <c r="A17" s="80"/>
      <c r="B17" s="46"/>
      <c r="C17" s="66"/>
      <c r="D17" s="67"/>
      <c r="F17" s="4"/>
      <c r="H17" s="4"/>
    </row>
    <row r="18" spans="1:8" s="3" customFormat="1" ht="15">
      <c r="A18" s="80" t="s">
        <v>80</v>
      </c>
      <c r="B18" s="46"/>
      <c r="C18" s="66"/>
      <c r="D18" s="67"/>
      <c r="F18" s="4"/>
      <c r="H18" s="4"/>
    </row>
    <row r="19" spans="1:8" s="3" customFormat="1" ht="15">
      <c r="A19" s="81" t="s">
        <v>76</v>
      </c>
      <c r="B19" s="82">
        <v>54762</v>
      </c>
      <c r="C19" s="81"/>
      <c r="D19" s="83">
        <v>33912</v>
      </c>
      <c r="E19" s="5"/>
      <c r="F19" s="6"/>
      <c r="G19" s="5"/>
      <c r="H19" s="4"/>
    </row>
    <row r="20" spans="1:8" s="3" customFormat="1" ht="15">
      <c r="A20" s="81" t="s">
        <v>8</v>
      </c>
      <c r="B20" s="84">
        <f>38537+1940</f>
        <v>40477</v>
      </c>
      <c r="C20" s="81"/>
      <c r="D20" s="85">
        <f>25785+1675</f>
        <v>27460</v>
      </c>
      <c r="E20" s="5"/>
      <c r="F20" s="6"/>
      <c r="G20" s="5"/>
      <c r="H20" s="4"/>
    </row>
    <row r="21" spans="1:8" s="3" customFormat="1" ht="15">
      <c r="A21" s="81" t="s">
        <v>142</v>
      </c>
      <c r="B21" s="84">
        <v>54</v>
      </c>
      <c r="C21" s="81"/>
      <c r="D21" s="85">
        <v>33</v>
      </c>
      <c r="E21" s="5"/>
      <c r="F21" s="6"/>
      <c r="G21" s="5"/>
      <c r="H21" s="4"/>
    </row>
    <row r="22" spans="1:8" s="3" customFormat="1" ht="15">
      <c r="A22" s="81" t="s">
        <v>77</v>
      </c>
      <c r="B22" s="84">
        <v>0</v>
      </c>
      <c r="C22" s="81"/>
      <c r="D22" s="85">
        <v>3000</v>
      </c>
      <c r="E22" s="5"/>
      <c r="F22" s="6"/>
      <c r="G22" s="5"/>
      <c r="H22" s="4"/>
    </row>
    <row r="23" spans="1:8" s="3" customFormat="1" ht="15">
      <c r="A23" s="81" t="s">
        <v>9</v>
      </c>
      <c r="B23" s="84">
        <v>5867</v>
      </c>
      <c r="C23" s="81"/>
      <c r="D23" s="85">
        <v>5408</v>
      </c>
      <c r="E23" s="5"/>
      <c r="F23" s="6"/>
      <c r="G23" s="5"/>
      <c r="H23" s="4"/>
    </row>
    <row r="24" spans="1:8" s="3" customFormat="1" ht="15">
      <c r="A24" s="81"/>
      <c r="B24" s="86">
        <f>SUM(B19:B23)</f>
        <v>101160</v>
      </c>
      <c r="C24" s="81"/>
      <c r="D24" s="87">
        <f>SUM(D19:D23)</f>
        <v>69813</v>
      </c>
      <c r="E24" s="5"/>
      <c r="F24" s="6"/>
      <c r="G24" s="5"/>
      <c r="H24" s="4"/>
    </row>
    <row r="25" spans="1:8" s="3" customFormat="1" ht="15">
      <c r="A25" s="88" t="s">
        <v>81</v>
      </c>
      <c r="B25" s="84"/>
      <c r="C25" s="81"/>
      <c r="D25" s="85"/>
      <c r="E25" s="5"/>
      <c r="F25" s="6"/>
      <c r="G25" s="5"/>
      <c r="H25" s="4"/>
    </row>
    <row r="26" spans="1:8" s="3" customFormat="1" ht="15">
      <c r="A26" s="81" t="s">
        <v>10</v>
      </c>
      <c r="B26" s="84">
        <f>8724+2204-355</f>
        <v>10573</v>
      </c>
      <c r="C26" s="81"/>
      <c r="D26" s="85">
        <f>5011+3228-492</f>
        <v>7747</v>
      </c>
      <c r="E26" s="5"/>
      <c r="F26" s="6"/>
      <c r="G26" s="5"/>
      <c r="H26" s="4"/>
    </row>
    <row r="27" spans="1:8" s="3" customFormat="1" ht="15">
      <c r="A27" s="81" t="s">
        <v>78</v>
      </c>
      <c r="B27" s="84">
        <f>55539+355</f>
        <v>55894</v>
      </c>
      <c r="C27" s="81"/>
      <c r="D27" s="85">
        <f>492+28729</f>
        <v>29221</v>
      </c>
      <c r="E27" s="5"/>
      <c r="F27" s="6"/>
      <c r="G27" s="5"/>
      <c r="H27" s="4"/>
    </row>
    <row r="28" spans="1:8" s="3" customFormat="1" ht="15">
      <c r="A28" s="81" t="s">
        <v>79</v>
      </c>
      <c r="B28" s="84">
        <v>2307</v>
      </c>
      <c r="C28" s="81"/>
      <c r="D28" s="85">
        <v>1330</v>
      </c>
      <c r="E28" s="5"/>
      <c r="F28" s="6"/>
      <c r="G28" s="5"/>
      <c r="H28" s="4"/>
    </row>
    <row r="29" spans="1:8" s="3" customFormat="1" ht="15">
      <c r="A29" s="81"/>
      <c r="B29" s="86">
        <f>SUM(B26:B28)</f>
        <v>68774</v>
      </c>
      <c r="C29" s="81"/>
      <c r="D29" s="87">
        <f>SUM(D26:D28)</f>
        <v>38298</v>
      </c>
      <c r="E29" s="5"/>
      <c r="F29" s="6"/>
      <c r="G29" s="5"/>
      <c r="H29" s="4"/>
    </row>
    <row r="30" spans="1:8" s="3" customFormat="1" ht="15">
      <c r="A30" s="66"/>
      <c r="B30" s="46"/>
      <c r="C30" s="66"/>
      <c r="D30" s="67"/>
      <c r="F30" s="4"/>
      <c r="H30" s="4"/>
    </row>
    <row r="31" spans="1:8" s="3" customFormat="1" ht="15">
      <c r="A31" s="80" t="s">
        <v>216</v>
      </c>
      <c r="B31" s="46">
        <f>+B24-B29</f>
        <v>32386</v>
      </c>
      <c r="C31" s="66"/>
      <c r="D31" s="66">
        <f>+D24-D29</f>
        <v>31515</v>
      </c>
      <c r="F31" s="4"/>
      <c r="H31" s="4"/>
    </row>
    <row r="32" spans="1:8" s="3" customFormat="1" ht="15">
      <c r="A32" s="66"/>
      <c r="B32" s="46"/>
      <c r="C32" s="66"/>
      <c r="D32" s="66"/>
      <c r="F32" s="4"/>
      <c r="H32" s="4"/>
    </row>
    <row r="33" spans="1:8" s="3" customFormat="1" ht="15.75" thickBot="1">
      <c r="A33" s="66"/>
      <c r="B33" s="89">
        <f>B15+B16+B31</f>
        <v>68258</v>
      </c>
      <c r="C33" s="66"/>
      <c r="D33" s="90">
        <f>D15+D16+D31</f>
        <v>64188</v>
      </c>
      <c r="F33" s="4"/>
      <c r="H33" s="4"/>
    </row>
    <row r="34" spans="1:8" s="3" customFormat="1" ht="15.75" thickTop="1">
      <c r="A34" s="66"/>
      <c r="B34" s="46"/>
      <c r="C34" s="66"/>
      <c r="D34" s="66"/>
      <c r="F34" s="4"/>
      <c r="H34" s="4"/>
    </row>
    <row r="35" spans="1:4" ht="15">
      <c r="A35" s="27" t="s">
        <v>68</v>
      </c>
      <c r="B35" s="46">
        <f>Equity!B39</f>
        <v>40000</v>
      </c>
      <c r="C35" s="21"/>
      <c r="D35" s="91">
        <v>40000</v>
      </c>
    </row>
    <row r="36" spans="1:4" ht="15">
      <c r="A36" s="27" t="s">
        <v>67</v>
      </c>
      <c r="B36" s="46">
        <f>Equity!C39</f>
        <v>7290</v>
      </c>
      <c r="C36" s="21"/>
      <c r="D36" s="66">
        <v>7290</v>
      </c>
    </row>
    <row r="37" spans="1:4" ht="15" hidden="1">
      <c r="A37" s="27" t="s">
        <v>71</v>
      </c>
      <c r="B37" s="46"/>
      <c r="C37" s="21"/>
      <c r="D37" s="66">
        <v>0</v>
      </c>
    </row>
    <row r="38" spans="1:4" ht="15">
      <c r="A38" s="27" t="s">
        <v>230</v>
      </c>
      <c r="B38" s="46">
        <f>Equity!D39</f>
        <v>36</v>
      </c>
      <c r="C38" s="21"/>
      <c r="D38" s="66">
        <v>0</v>
      </c>
    </row>
    <row r="39" spans="1:4" ht="15">
      <c r="A39" s="27" t="s">
        <v>217</v>
      </c>
      <c r="B39" s="70">
        <f>Equity!F39</f>
        <v>18989</v>
      </c>
      <c r="C39" s="21"/>
      <c r="D39" s="71">
        <v>15662</v>
      </c>
    </row>
    <row r="40" spans="1:4" ht="15">
      <c r="A40" s="27" t="s">
        <v>74</v>
      </c>
      <c r="B40" s="92">
        <f>SUM(B35:B39)</f>
        <v>66315</v>
      </c>
      <c r="C40" s="21"/>
      <c r="D40" s="93">
        <f>SUM(D35:D39)</f>
        <v>62952</v>
      </c>
    </row>
    <row r="41" spans="1:4" ht="15">
      <c r="A41" s="27" t="s">
        <v>60</v>
      </c>
      <c r="B41" s="68">
        <v>516</v>
      </c>
      <c r="C41" s="21"/>
      <c r="D41" s="81">
        <v>0</v>
      </c>
    </row>
    <row r="42" spans="1:4" ht="15">
      <c r="A42" s="27" t="s">
        <v>69</v>
      </c>
      <c r="B42" s="68">
        <v>962</v>
      </c>
      <c r="C42" s="21"/>
      <c r="D42" s="81">
        <v>962</v>
      </c>
    </row>
    <row r="43" spans="1:4" ht="15">
      <c r="A43" s="27" t="s">
        <v>70</v>
      </c>
      <c r="B43" s="68">
        <f>465</f>
        <v>465</v>
      </c>
      <c r="C43" s="21"/>
      <c r="D43" s="81">
        <v>274</v>
      </c>
    </row>
    <row r="44" spans="1:4" ht="15.75" thickBot="1">
      <c r="A44" s="27"/>
      <c r="B44" s="89">
        <f>SUM(B40:B43)</f>
        <v>68258</v>
      </c>
      <c r="C44" s="21"/>
      <c r="D44" s="90">
        <f>SUM(D40:D43)</f>
        <v>64188</v>
      </c>
    </row>
    <row r="45" spans="1:8" ht="15.75" thickTop="1">
      <c r="A45" s="21"/>
      <c r="B45" s="25"/>
      <c r="C45" s="21"/>
      <c r="D45" s="30"/>
      <c r="F45" s="7"/>
      <c r="H45" s="8"/>
    </row>
    <row r="46" spans="1:9" ht="15">
      <c r="A46" s="66" t="s">
        <v>251</v>
      </c>
      <c r="B46" s="94"/>
      <c r="C46" s="21"/>
      <c r="D46" s="30"/>
      <c r="F46" s="9"/>
      <c r="H46" s="10"/>
      <c r="I46" s="11"/>
    </row>
  </sheetData>
  <printOptions/>
  <pageMargins left="1.5" right="0.5" top="0.42" bottom="0.47" header="0.18"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66"/>
  <sheetViews>
    <sheetView zoomScaleSheetLayoutView="100" workbookViewId="0" topLeftCell="A59">
      <selection activeCell="A64" sqref="A64"/>
    </sheetView>
  </sheetViews>
  <sheetFormatPr defaultColWidth="9.140625" defaultRowHeight="12.75"/>
  <cols>
    <col min="1" max="1" width="31.28125" style="13" customWidth="1"/>
    <col min="2" max="2" width="10.421875" style="12" customWidth="1"/>
    <col min="3" max="4" width="11.421875" style="12" customWidth="1"/>
    <col min="5" max="5" width="13.28125" style="12" customWidth="1"/>
    <col min="6" max="6" width="11.421875" style="12" customWidth="1"/>
    <col min="7" max="7" width="9.421875" style="12" customWidth="1"/>
    <col min="8" max="16384" width="9.140625" style="13" customWidth="1"/>
  </cols>
  <sheetData>
    <row r="2" spans="1:7" ht="15">
      <c r="A2" s="64" t="str">
        <f>'IS'!A2</f>
        <v>BOON KOON GROUP BERHAD</v>
      </c>
      <c r="B2" s="46"/>
      <c r="C2" s="46"/>
      <c r="D2" s="46"/>
      <c r="E2" s="46"/>
      <c r="F2" s="46"/>
      <c r="G2" s="46"/>
    </row>
    <row r="3" spans="1:7" ht="15">
      <c r="A3" s="64" t="str">
        <f>'IS'!A3</f>
        <v>Company No. 553434-U</v>
      </c>
      <c r="B3" s="46"/>
      <c r="C3" s="46"/>
      <c r="D3" s="46"/>
      <c r="E3" s="46"/>
      <c r="F3" s="46"/>
      <c r="G3" s="46"/>
    </row>
    <row r="4" spans="1:7" ht="15">
      <c r="A4" s="25"/>
      <c r="B4" s="46"/>
      <c r="C4" s="46"/>
      <c r="D4" s="46"/>
      <c r="E4" s="46"/>
      <c r="F4" s="46"/>
      <c r="G4" s="46"/>
    </row>
    <row r="5" spans="1:7" ht="15">
      <c r="A5" s="24" t="s">
        <v>11</v>
      </c>
      <c r="B5" s="46"/>
      <c r="C5" s="46"/>
      <c r="D5" s="46"/>
      <c r="E5" s="46"/>
      <c r="F5" s="46"/>
      <c r="G5" s="46"/>
    </row>
    <row r="6" spans="1:7" ht="15">
      <c r="A6" s="24" t="str">
        <f>'IS'!A6</f>
        <v>FOR THE SECOND QUARTER ENDED 30 JUNE 2005</v>
      </c>
      <c r="B6" s="46"/>
      <c r="C6" s="46"/>
      <c r="D6" s="46"/>
      <c r="E6" s="46"/>
      <c r="F6" s="46"/>
      <c r="G6" s="46"/>
    </row>
    <row r="7" spans="1:7" ht="15">
      <c r="A7" s="24" t="s">
        <v>82</v>
      </c>
      <c r="B7" s="46"/>
      <c r="C7" s="46"/>
      <c r="D7" s="46"/>
      <c r="E7" s="46"/>
      <c r="F7" s="46"/>
      <c r="G7" s="46"/>
    </row>
    <row r="8" spans="1:7" ht="15">
      <c r="A8" s="24"/>
      <c r="B8" s="46"/>
      <c r="C8" s="46"/>
      <c r="D8" s="46"/>
      <c r="E8" s="46"/>
      <c r="F8" s="46"/>
      <c r="G8" s="46"/>
    </row>
    <row r="9" spans="1:7" ht="15">
      <c r="A9" s="24"/>
      <c r="B9" s="46"/>
      <c r="C9" s="46"/>
      <c r="D9" s="46"/>
      <c r="E9" s="46"/>
      <c r="F9" s="46"/>
      <c r="G9" s="46"/>
    </row>
    <row r="10" spans="1:7" ht="15">
      <c r="A10" s="24"/>
      <c r="B10" s="46"/>
      <c r="C10" s="46"/>
      <c r="D10" s="43" t="s">
        <v>232</v>
      </c>
      <c r="E10" s="46"/>
      <c r="F10" s="43" t="s">
        <v>183</v>
      </c>
      <c r="G10" s="46"/>
    </row>
    <row r="11" spans="1:7" ht="15">
      <c r="A11" s="25"/>
      <c r="B11" s="46"/>
      <c r="C11" s="46"/>
      <c r="D11" s="43" t="s">
        <v>233</v>
      </c>
      <c r="E11" s="46"/>
      <c r="F11" s="43" t="s">
        <v>187</v>
      </c>
      <c r="G11" s="46"/>
    </row>
    <row r="12" spans="1:8" ht="15">
      <c r="A12" s="25"/>
      <c r="B12" s="43" t="s">
        <v>12</v>
      </c>
      <c r="C12" s="43" t="s">
        <v>12</v>
      </c>
      <c r="D12" s="43" t="s">
        <v>234</v>
      </c>
      <c r="E12" s="43" t="s">
        <v>92</v>
      </c>
      <c r="F12" s="43" t="s">
        <v>184</v>
      </c>
      <c r="G12" s="46"/>
      <c r="H12" s="14"/>
    </row>
    <row r="13" spans="1:8" ht="15">
      <c r="A13" s="25"/>
      <c r="B13" s="43" t="s">
        <v>13</v>
      </c>
      <c r="C13" s="43" t="s">
        <v>91</v>
      </c>
      <c r="D13" s="43" t="s">
        <v>235</v>
      </c>
      <c r="E13" s="43" t="s">
        <v>93</v>
      </c>
      <c r="F13" s="43" t="s">
        <v>186</v>
      </c>
      <c r="G13" s="43" t="s">
        <v>14</v>
      </c>
      <c r="H13" s="14"/>
    </row>
    <row r="14" spans="1:8" ht="15">
      <c r="A14" s="25"/>
      <c r="B14" s="43" t="s">
        <v>3</v>
      </c>
      <c r="C14" s="43" t="s">
        <v>3</v>
      </c>
      <c r="D14" s="43" t="s">
        <v>3</v>
      </c>
      <c r="E14" s="43" t="s">
        <v>3</v>
      </c>
      <c r="F14" s="43" t="s">
        <v>3</v>
      </c>
      <c r="G14" s="43" t="s">
        <v>3</v>
      </c>
      <c r="H14" s="14"/>
    </row>
    <row r="15" spans="1:8" ht="15">
      <c r="A15" s="25"/>
      <c r="B15" s="43"/>
      <c r="C15" s="43"/>
      <c r="D15" s="46"/>
      <c r="E15" s="43"/>
      <c r="F15" s="43"/>
      <c r="G15" s="43"/>
      <c r="H15" s="14"/>
    </row>
    <row r="16" spans="1:7" ht="15">
      <c r="A16" s="95"/>
      <c r="B16" s="43"/>
      <c r="C16" s="46"/>
      <c r="D16" s="46"/>
      <c r="E16" s="46"/>
      <c r="F16" s="46"/>
      <c r="G16" s="46"/>
    </row>
    <row r="17" spans="1:7" ht="15">
      <c r="A17" s="25" t="s">
        <v>241</v>
      </c>
      <c r="B17" s="46"/>
      <c r="C17" s="46"/>
      <c r="D17" s="46"/>
      <c r="E17" s="46"/>
      <c r="F17" s="46"/>
      <c r="G17" s="46"/>
    </row>
    <row r="18" spans="1:7" ht="15">
      <c r="A18" s="96" t="s">
        <v>242</v>
      </c>
      <c r="B18" s="46"/>
      <c r="C18" s="46"/>
      <c r="D18" s="46"/>
      <c r="E18" s="46"/>
      <c r="F18" s="46"/>
      <c r="G18" s="46"/>
    </row>
    <row r="19" spans="1:7" ht="15">
      <c r="A19" s="25"/>
      <c r="B19" s="46"/>
      <c r="C19" s="46"/>
      <c r="D19" s="46"/>
      <c r="E19" s="46"/>
      <c r="F19" s="46"/>
      <c r="G19" s="46"/>
    </row>
    <row r="20" spans="1:7" ht="15">
      <c r="A20" s="25" t="s">
        <v>218</v>
      </c>
      <c r="B20" s="97">
        <f>'BS'!D35</f>
        <v>40000</v>
      </c>
      <c r="C20" s="46">
        <f>'BS'!D36</f>
        <v>7290</v>
      </c>
      <c r="D20" s="46">
        <v>0</v>
      </c>
      <c r="E20" s="46">
        <v>0</v>
      </c>
      <c r="F20" s="46">
        <f>'BS'!D39</f>
        <v>15662</v>
      </c>
      <c r="G20" s="46">
        <f>SUM(B20:F20)</f>
        <v>62952</v>
      </c>
    </row>
    <row r="21" spans="1:7" ht="15">
      <c r="A21" s="25"/>
      <c r="B21" s="97"/>
      <c r="C21" s="46"/>
      <c r="D21" s="46"/>
      <c r="E21" s="46"/>
      <c r="F21" s="46"/>
      <c r="G21" s="46"/>
    </row>
    <row r="22" spans="1:7" ht="15">
      <c r="A22" s="25" t="s">
        <v>231</v>
      </c>
      <c r="B22" s="97">
        <v>0</v>
      </c>
      <c r="C22" s="46">
        <v>0</v>
      </c>
      <c r="D22" s="46">
        <v>36</v>
      </c>
      <c r="E22" s="46">
        <v>0</v>
      </c>
      <c r="F22" s="46">
        <v>0</v>
      </c>
      <c r="G22" s="46">
        <f>SUM(B22:F22)</f>
        <v>36</v>
      </c>
    </row>
    <row r="23" spans="1:7" ht="15">
      <c r="A23" s="25"/>
      <c r="B23" s="46"/>
      <c r="C23" s="46"/>
      <c r="D23" s="46"/>
      <c r="E23" s="46"/>
      <c r="F23" s="46"/>
      <c r="G23" s="46"/>
    </row>
    <row r="24" spans="1:7" ht="15" hidden="1">
      <c r="A24" s="25" t="s">
        <v>197</v>
      </c>
      <c r="B24" s="46"/>
      <c r="C24" s="46"/>
      <c r="D24" s="46"/>
      <c r="E24" s="46"/>
      <c r="F24" s="46"/>
      <c r="G24" s="46">
        <f>SUM(B24:F24)</f>
        <v>0</v>
      </c>
    </row>
    <row r="25" spans="1:7" ht="15" hidden="1">
      <c r="A25" s="25"/>
      <c r="B25" s="46"/>
      <c r="C25" s="46"/>
      <c r="D25" s="46"/>
      <c r="E25" s="46"/>
      <c r="F25" s="46"/>
      <c r="G25" s="46"/>
    </row>
    <row r="26" spans="1:7" ht="15" hidden="1">
      <c r="A26" s="25" t="s">
        <v>180</v>
      </c>
      <c r="B26" s="46"/>
      <c r="C26" s="46"/>
      <c r="D26" s="46"/>
      <c r="E26" s="46"/>
      <c r="F26" s="46"/>
      <c r="G26" s="46">
        <f>SUM(B26:F26)</f>
        <v>0</v>
      </c>
    </row>
    <row r="27" spans="1:7" ht="15" hidden="1">
      <c r="A27" s="25" t="s">
        <v>181</v>
      </c>
      <c r="B27" s="46"/>
      <c r="C27" s="46"/>
      <c r="D27" s="46"/>
      <c r="E27" s="46"/>
      <c r="F27" s="46"/>
      <c r="G27" s="46">
        <f>SUM(B27:F27)</f>
        <v>0</v>
      </c>
    </row>
    <row r="28" spans="1:7" ht="15" hidden="1">
      <c r="A28" s="25"/>
      <c r="B28" s="46"/>
      <c r="C28" s="46"/>
      <c r="D28" s="46"/>
      <c r="E28" s="46"/>
      <c r="F28" s="46"/>
      <c r="G28" s="46"/>
    </row>
    <row r="29" spans="1:7" ht="15" hidden="1">
      <c r="A29" s="25" t="s">
        <v>181</v>
      </c>
      <c r="B29" s="46"/>
      <c r="C29" s="46"/>
      <c r="D29" s="46"/>
      <c r="E29" s="46"/>
      <c r="F29" s="46"/>
      <c r="G29" s="46">
        <f>SUM(B29:F29)</f>
        <v>0</v>
      </c>
    </row>
    <row r="30" spans="1:7" ht="15" hidden="1">
      <c r="A30" s="25"/>
      <c r="B30" s="46"/>
      <c r="C30" s="46"/>
      <c r="D30" s="46"/>
      <c r="E30" s="46"/>
      <c r="F30" s="46"/>
      <c r="G30" s="46"/>
    </row>
    <row r="31" spans="1:7" ht="15" hidden="1">
      <c r="A31" s="25" t="s">
        <v>182</v>
      </c>
      <c r="B31" s="46"/>
      <c r="C31" s="46"/>
      <c r="D31" s="46"/>
      <c r="E31" s="46"/>
      <c r="F31" s="46"/>
      <c r="G31" s="46">
        <f>SUM(B31:F31)</f>
        <v>0</v>
      </c>
    </row>
    <row r="32" spans="1:7" ht="15" hidden="1">
      <c r="A32" s="25"/>
      <c r="B32" s="46"/>
      <c r="C32" s="46"/>
      <c r="D32" s="46"/>
      <c r="E32" s="46"/>
      <c r="F32" s="46"/>
      <c r="G32" s="46"/>
    </row>
    <row r="33" spans="1:7" ht="15" hidden="1">
      <c r="A33" s="25" t="s">
        <v>212</v>
      </c>
      <c r="B33" s="46"/>
      <c r="C33" s="46"/>
      <c r="D33" s="46"/>
      <c r="E33" s="46"/>
      <c r="F33" s="46"/>
      <c r="G33" s="46">
        <f>SUM(B33:F33)</f>
        <v>0</v>
      </c>
    </row>
    <row r="34" spans="1:7" ht="15" hidden="1">
      <c r="A34" s="25"/>
      <c r="B34" s="68"/>
      <c r="C34" s="68"/>
      <c r="D34" s="68"/>
      <c r="E34" s="68"/>
      <c r="F34" s="68"/>
      <c r="G34" s="68"/>
    </row>
    <row r="35" spans="1:7" ht="15">
      <c r="A35" s="25" t="s">
        <v>179</v>
      </c>
      <c r="B35" s="68">
        <v>0</v>
      </c>
      <c r="C35" s="68">
        <v>0</v>
      </c>
      <c r="D35" s="68">
        <v>0</v>
      </c>
      <c r="E35" s="68">
        <v>0</v>
      </c>
      <c r="F35" s="68">
        <f>'IS'!F43</f>
        <v>6327</v>
      </c>
      <c r="G35" s="68">
        <f>SUM(B35:F35)</f>
        <v>6327</v>
      </c>
    </row>
    <row r="36" spans="1:7" ht="15">
      <c r="A36" s="25"/>
      <c r="B36" s="68"/>
      <c r="C36" s="68"/>
      <c r="D36" s="68"/>
      <c r="E36" s="68"/>
      <c r="F36" s="68"/>
      <c r="G36" s="68"/>
    </row>
    <row r="37" spans="1:7" ht="15">
      <c r="A37" s="25" t="s">
        <v>246</v>
      </c>
      <c r="B37" s="68">
        <v>0</v>
      </c>
      <c r="C37" s="68">
        <v>0</v>
      </c>
      <c r="D37" s="68">
        <v>0</v>
      </c>
      <c r="E37" s="68">
        <v>0</v>
      </c>
      <c r="F37" s="68">
        <v>-3000</v>
      </c>
      <c r="G37" s="68">
        <f>SUM(B37:F37)</f>
        <v>-3000</v>
      </c>
    </row>
    <row r="38" spans="1:7" ht="15">
      <c r="A38" s="25"/>
      <c r="B38" s="46"/>
      <c r="C38" s="46"/>
      <c r="D38" s="46"/>
      <c r="E38" s="46"/>
      <c r="F38" s="46"/>
      <c r="G38" s="46"/>
    </row>
    <row r="39" spans="1:7" ht="15.75" thickBot="1">
      <c r="A39" s="25" t="s">
        <v>244</v>
      </c>
      <c r="B39" s="89">
        <f aca="true" t="shared" si="0" ref="B39:G39">SUM(B20:B38)</f>
        <v>40000</v>
      </c>
      <c r="C39" s="89">
        <f t="shared" si="0"/>
        <v>7290</v>
      </c>
      <c r="D39" s="89">
        <f t="shared" si="0"/>
        <v>36</v>
      </c>
      <c r="E39" s="89">
        <f t="shared" si="0"/>
        <v>0</v>
      </c>
      <c r="F39" s="89">
        <f t="shared" si="0"/>
        <v>18989</v>
      </c>
      <c r="G39" s="89">
        <f t="shared" si="0"/>
        <v>66315</v>
      </c>
    </row>
    <row r="40" spans="1:7" ht="15.75" thickTop="1">
      <c r="A40" s="25"/>
      <c r="B40" s="46"/>
      <c r="C40" s="46"/>
      <c r="D40" s="46"/>
      <c r="E40" s="46"/>
      <c r="F40" s="46"/>
      <c r="G40" s="46"/>
    </row>
    <row r="41" spans="1:7" ht="15">
      <c r="A41" s="25"/>
      <c r="B41" s="46"/>
      <c r="C41" s="46"/>
      <c r="D41" s="46"/>
      <c r="E41" s="46"/>
      <c r="F41" s="46"/>
      <c r="G41" s="46"/>
    </row>
    <row r="42" spans="1:7" ht="15">
      <c r="A42" s="25" t="str">
        <f>A17</f>
        <v>Second quarter ended</v>
      </c>
      <c r="B42" s="46"/>
      <c r="C42" s="46"/>
      <c r="D42" s="46"/>
      <c r="E42" s="46"/>
      <c r="F42" s="46"/>
      <c r="G42" s="46"/>
    </row>
    <row r="43" spans="1:7" ht="15">
      <c r="A43" s="96" t="s">
        <v>243</v>
      </c>
      <c r="B43" s="46"/>
      <c r="C43" s="46"/>
      <c r="D43" s="46"/>
      <c r="E43" s="46"/>
      <c r="F43" s="46"/>
      <c r="G43" s="46"/>
    </row>
    <row r="44" spans="1:7" ht="15">
      <c r="A44" s="25"/>
      <c r="B44" s="46"/>
      <c r="C44" s="46"/>
      <c r="D44" s="46"/>
      <c r="E44" s="46"/>
      <c r="F44" s="46"/>
      <c r="G44" s="46"/>
    </row>
    <row r="45" spans="1:7" ht="15">
      <c r="A45" s="21" t="s">
        <v>170</v>
      </c>
      <c r="B45" s="91" t="s">
        <v>72</v>
      </c>
      <c r="C45" s="66">
        <v>0</v>
      </c>
      <c r="D45" s="46">
        <v>0</v>
      </c>
      <c r="E45" s="66">
        <v>0</v>
      </c>
      <c r="F45" s="66">
        <v>-8</v>
      </c>
      <c r="G45" s="66">
        <f>SUM(B45:F45)</f>
        <v>-8</v>
      </c>
    </row>
    <row r="46" spans="1:7" ht="15">
      <c r="A46" s="21"/>
      <c r="B46" s="66"/>
      <c r="C46" s="66"/>
      <c r="D46" s="46"/>
      <c r="E46" s="66"/>
      <c r="F46" s="66"/>
      <c r="G46" s="66"/>
    </row>
    <row r="47" spans="1:7" ht="15">
      <c r="A47" s="21" t="s">
        <v>197</v>
      </c>
      <c r="B47" s="66">
        <v>30569</v>
      </c>
      <c r="C47" s="66">
        <v>1834</v>
      </c>
      <c r="D47" s="66">
        <v>0</v>
      </c>
      <c r="E47" s="66">
        <v>5577</v>
      </c>
      <c r="F47" s="66">
        <v>0</v>
      </c>
      <c r="G47" s="66">
        <f>SUM(B47:F47)</f>
        <v>37980</v>
      </c>
    </row>
    <row r="48" spans="1:7" ht="15">
      <c r="A48" s="21"/>
      <c r="B48" s="66"/>
      <c r="C48" s="66"/>
      <c r="D48" s="25"/>
      <c r="E48" s="66"/>
      <c r="F48" s="66"/>
      <c r="G48" s="66"/>
    </row>
    <row r="49" spans="1:7" ht="15">
      <c r="A49" s="21" t="s">
        <v>180</v>
      </c>
      <c r="B49" s="66">
        <v>2631</v>
      </c>
      <c r="C49" s="66">
        <v>0</v>
      </c>
      <c r="D49" s="66">
        <v>0</v>
      </c>
      <c r="E49" s="66">
        <v>0</v>
      </c>
      <c r="F49" s="66">
        <v>0</v>
      </c>
      <c r="G49" s="66">
        <f>SUM(B49:F49)</f>
        <v>2631</v>
      </c>
    </row>
    <row r="50" spans="1:7" ht="15">
      <c r="A50" s="21"/>
      <c r="B50" s="66"/>
      <c r="C50" s="66"/>
      <c r="D50" s="66"/>
      <c r="E50" s="66"/>
      <c r="F50" s="66"/>
      <c r="G50" s="66"/>
    </row>
    <row r="51" spans="1:7" ht="15">
      <c r="A51" s="21" t="s">
        <v>181</v>
      </c>
      <c r="B51" s="66">
        <v>0</v>
      </c>
      <c r="C51" s="66">
        <v>0</v>
      </c>
      <c r="D51" s="66">
        <v>0</v>
      </c>
      <c r="E51" s="66">
        <v>0</v>
      </c>
      <c r="F51" s="66">
        <v>0</v>
      </c>
      <c r="G51" s="66">
        <f>SUM(B51:F51)</f>
        <v>0</v>
      </c>
    </row>
    <row r="52" spans="1:7" ht="15">
      <c r="A52" s="21"/>
      <c r="B52" s="66"/>
      <c r="C52" s="66"/>
      <c r="D52" s="66"/>
      <c r="E52" s="66"/>
      <c r="F52" s="66"/>
      <c r="G52" s="66"/>
    </row>
    <row r="53" spans="1:7" ht="15">
      <c r="A53" s="21" t="s">
        <v>181</v>
      </c>
      <c r="B53" s="66">
        <v>6800</v>
      </c>
      <c r="C53" s="66">
        <v>6800</v>
      </c>
      <c r="D53" s="66">
        <v>0</v>
      </c>
      <c r="E53" s="66">
        <v>0</v>
      </c>
      <c r="F53" s="66">
        <v>0</v>
      </c>
      <c r="G53" s="66">
        <f>SUM(B53:F53)</f>
        <v>13600</v>
      </c>
    </row>
    <row r="54" spans="1:7" ht="15">
      <c r="A54" s="21"/>
      <c r="B54" s="66"/>
      <c r="C54" s="66"/>
      <c r="D54" s="66"/>
      <c r="E54" s="66"/>
      <c r="F54" s="66"/>
      <c r="G54" s="66"/>
    </row>
    <row r="55" spans="1:7" ht="15">
      <c r="A55" s="25" t="s">
        <v>182</v>
      </c>
      <c r="B55" s="66">
        <v>0</v>
      </c>
      <c r="C55" s="66">
        <v>-1310</v>
      </c>
      <c r="D55" s="66">
        <v>0</v>
      </c>
      <c r="E55" s="66">
        <v>0</v>
      </c>
      <c r="F55" s="66">
        <v>0</v>
      </c>
      <c r="G55" s="66">
        <f>SUM(B55:F55)</f>
        <v>-1310</v>
      </c>
    </row>
    <row r="56" spans="1:7" ht="15">
      <c r="A56" s="21"/>
      <c r="B56" s="81"/>
      <c r="C56" s="81"/>
      <c r="D56" s="81"/>
      <c r="E56" s="81"/>
      <c r="F56" s="81"/>
      <c r="G56" s="81"/>
    </row>
    <row r="57" spans="1:7" ht="15">
      <c r="A57" s="21" t="s">
        <v>179</v>
      </c>
      <c r="B57" s="81">
        <v>0</v>
      </c>
      <c r="C57" s="81">
        <v>0</v>
      </c>
      <c r="D57" s="81">
        <v>0</v>
      </c>
      <c r="E57" s="81">
        <v>0</v>
      </c>
      <c r="F57" s="81">
        <v>5061</v>
      </c>
      <c r="G57" s="81">
        <f>SUM(B57:F57)</f>
        <v>5061</v>
      </c>
    </row>
    <row r="58" spans="1:7" ht="15">
      <c r="A58" s="21"/>
      <c r="B58" s="66"/>
      <c r="C58" s="66"/>
      <c r="D58" s="25"/>
      <c r="E58" s="66"/>
      <c r="F58" s="66"/>
      <c r="G58" s="66"/>
    </row>
    <row r="59" spans="1:7" ht="15.75" thickBot="1">
      <c r="A59" s="98" t="s">
        <v>245</v>
      </c>
      <c r="B59" s="90">
        <f aca="true" t="shared" si="1" ref="B59:G59">SUM(B45:B58)</f>
        <v>40000</v>
      </c>
      <c r="C59" s="90">
        <f t="shared" si="1"/>
        <v>7324</v>
      </c>
      <c r="D59" s="90">
        <f t="shared" si="1"/>
        <v>0</v>
      </c>
      <c r="E59" s="90">
        <f t="shared" si="1"/>
        <v>5577</v>
      </c>
      <c r="F59" s="90">
        <f t="shared" si="1"/>
        <v>5053</v>
      </c>
      <c r="G59" s="90">
        <f t="shared" si="1"/>
        <v>57954</v>
      </c>
    </row>
    <row r="60" spans="1:7" ht="15.75" thickTop="1">
      <c r="A60" s="25"/>
      <c r="B60" s="46"/>
      <c r="C60" s="46"/>
      <c r="D60" s="46"/>
      <c r="E60" s="46"/>
      <c r="F60" s="46"/>
      <c r="G60" s="46"/>
    </row>
    <row r="61" spans="1:7" ht="15">
      <c r="A61" s="25"/>
      <c r="B61" s="46"/>
      <c r="C61" s="46"/>
      <c r="D61" s="46"/>
      <c r="E61" s="46"/>
      <c r="F61" s="46"/>
      <c r="G61" s="46"/>
    </row>
    <row r="62" spans="1:7" ht="15">
      <c r="A62" s="46" t="s">
        <v>253</v>
      </c>
      <c r="B62" s="46"/>
      <c r="C62" s="46"/>
      <c r="D62" s="46"/>
      <c r="E62" s="46"/>
      <c r="F62" s="46"/>
      <c r="G62" s="46"/>
    </row>
    <row r="63" spans="1:7" ht="15">
      <c r="A63" s="46"/>
      <c r="B63" s="46"/>
      <c r="C63" s="46"/>
      <c r="D63" s="46"/>
      <c r="E63" s="46"/>
      <c r="F63" s="46"/>
      <c r="G63" s="46"/>
    </row>
    <row r="64" spans="1:7" ht="15">
      <c r="A64" s="46" t="s">
        <v>73</v>
      </c>
      <c r="B64" s="46"/>
      <c r="C64" s="46"/>
      <c r="D64" s="46"/>
      <c r="E64" s="46"/>
      <c r="F64" s="46"/>
      <c r="G64" s="46"/>
    </row>
    <row r="65" ht="12.75">
      <c r="A65" s="12"/>
    </row>
    <row r="66" ht="12.75">
      <c r="H66" s="19"/>
    </row>
  </sheetData>
  <printOptions horizontalCentered="1"/>
  <pageMargins left="1.5" right="0.25" top="0.45" bottom="0.5" header="0.17" footer="0.5"/>
  <pageSetup fitToHeight="1" fitToWidth="1" horizontalDpi="600" verticalDpi="600" orientation="portrait"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65"/>
  <sheetViews>
    <sheetView zoomScaleSheetLayoutView="100" workbookViewId="0" topLeftCell="A51">
      <selection activeCell="C57" sqref="C57"/>
    </sheetView>
  </sheetViews>
  <sheetFormatPr defaultColWidth="9.140625" defaultRowHeight="12.75"/>
  <cols>
    <col min="1" max="1" width="42.00390625" style="13" customWidth="1"/>
    <col min="2" max="2" width="3.421875" style="13" customWidth="1"/>
    <col min="3" max="3" width="13.57421875" style="12" customWidth="1"/>
    <col min="4" max="4" width="1.7109375" style="13" customWidth="1"/>
    <col min="5" max="5" width="12.8515625" style="13" customWidth="1"/>
    <col min="6" max="16384" width="9.140625" style="13" customWidth="1"/>
  </cols>
  <sheetData>
    <row r="2" spans="1:5" ht="15">
      <c r="A2" s="64" t="str">
        <f>'IS'!A2</f>
        <v>BOON KOON GROUP BERHAD</v>
      </c>
      <c r="B2" s="25"/>
      <c r="C2" s="46"/>
      <c r="D2" s="25"/>
      <c r="E2" s="25"/>
    </row>
    <row r="3" spans="1:5" ht="15">
      <c r="A3" s="64" t="str">
        <f>'IS'!A3</f>
        <v>Company No. 553434-U</v>
      </c>
      <c r="B3" s="25"/>
      <c r="C3" s="46"/>
      <c r="D3" s="25"/>
      <c r="E3" s="25"/>
    </row>
    <row r="4" spans="1:5" ht="15">
      <c r="A4" s="25"/>
      <c r="B4" s="25"/>
      <c r="C4" s="46"/>
      <c r="D4" s="25"/>
      <c r="E4" s="25"/>
    </row>
    <row r="5" spans="1:5" ht="15">
      <c r="A5" s="24" t="s">
        <v>15</v>
      </c>
      <c r="B5" s="25"/>
      <c r="C5" s="46"/>
      <c r="D5" s="25"/>
      <c r="E5" s="25"/>
    </row>
    <row r="6" spans="1:5" ht="15">
      <c r="A6" s="24" t="str">
        <f>'IS'!A6</f>
        <v>FOR THE SECOND QUARTER ENDED 30 JUNE 2005</v>
      </c>
      <c r="B6" s="25"/>
      <c r="C6" s="46"/>
      <c r="D6" s="25"/>
      <c r="E6" s="25"/>
    </row>
    <row r="7" spans="1:5" ht="15">
      <c r="A7" s="24" t="s">
        <v>1</v>
      </c>
      <c r="B7" s="25"/>
      <c r="C7" s="25"/>
      <c r="D7" s="25"/>
      <c r="E7" s="25"/>
    </row>
    <row r="8" spans="1:5" ht="15">
      <c r="A8" s="24"/>
      <c r="B8" s="25"/>
      <c r="C8" s="36"/>
      <c r="D8" s="25"/>
      <c r="E8" s="36"/>
    </row>
    <row r="9" spans="1:5" ht="15">
      <c r="A9" s="25"/>
      <c r="B9" s="25"/>
      <c r="C9" s="36" t="s">
        <v>164</v>
      </c>
      <c r="D9" s="25"/>
      <c r="E9" s="36" t="s">
        <v>164</v>
      </c>
    </row>
    <row r="10" spans="1:5" ht="15">
      <c r="A10" s="25"/>
      <c r="B10" s="25"/>
      <c r="C10" s="36" t="s">
        <v>88</v>
      </c>
      <c r="D10" s="25"/>
      <c r="E10" s="36" t="s">
        <v>89</v>
      </c>
    </row>
    <row r="11" spans="1:5" ht="15">
      <c r="A11" s="25"/>
      <c r="B11" s="25"/>
      <c r="C11" s="36" t="s">
        <v>2</v>
      </c>
      <c r="D11" s="25"/>
      <c r="E11" s="36" t="s">
        <v>2</v>
      </c>
    </row>
    <row r="12" spans="1:5" ht="15">
      <c r="A12" s="25"/>
      <c r="B12" s="25"/>
      <c r="C12" s="36" t="s">
        <v>238</v>
      </c>
      <c r="D12" s="25"/>
      <c r="E12" s="36" t="s">
        <v>239</v>
      </c>
    </row>
    <row r="13" spans="1:5" ht="15">
      <c r="A13" s="25"/>
      <c r="B13" s="25"/>
      <c r="C13" s="36" t="s">
        <v>3</v>
      </c>
      <c r="D13" s="25"/>
      <c r="E13" s="36" t="s">
        <v>3</v>
      </c>
    </row>
    <row r="14" spans="1:5" ht="15">
      <c r="A14" s="24" t="s">
        <v>95</v>
      </c>
      <c r="B14" s="25"/>
      <c r="C14" s="46"/>
      <c r="D14" s="25"/>
      <c r="E14" s="46"/>
    </row>
    <row r="15" spans="1:5" ht="15">
      <c r="A15" s="25" t="s">
        <v>16</v>
      </c>
      <c r="B15" s="25"/>
      <c r="C15" s="46">
        <f>'IS'!F31</f>
        <v>8756</v>
      </c>
      <c r="D15" s="25"/>
      <c r="E15" s="46">
        <v>7111</v>
      </c>
    </row>
    <row r="16" spans="1:5" ht="15">
      <c r="A16" s="25" t="s">
        <v>96</v>
      </c>
      <c r="B16" s="25"/>
      <c r="C16" s="46"/>
      <c r="D16" s="25"/>
      <c r="E16" s="46"/>
    </row>
    <row r="17" spans="1:5" ht="15">
      <c r="A17" s="25" t="s">
        <v>97</v>
      </c>
      <c r="B17" s="25"/>
      <c r="C17" s="46">
        <v>1001</v>
      </c>
      <c r="D17" s="25"/>
      <c r="E17" s="46">
        <v>880</v>
      </c>
    </row>
    <row r="18" spans="1:5" ht="15">
      <c r="A18" s="25" t="s">
        <v>98</v>
      </c>
      <c r="B18" s="25"/>
      <c r="C18" s="68">
        <f>665-6</f>
        <v>659</v>
      </c>
      <c r="D18" s="99"/>
      <c r="E18" s="68">
        <v>313</v>
      </c>
    </row>
    <row r="19" spans="1:5" ht="12.75" customHeight="1">
      <c r="A19" s="53" t="s">
        <v>143</v>
      </c>
      <c r="B19" s="25"/>
      <c r="C19" s="70">
        <v>0</v>
      </c>
      <c r="D19" s="25"/>
      <c r="E19" s="70">
        <v>0</v>
      </c>
    </row>
    <row r="20" spans="1:5" ht="15">
      <c r="A20" s="25" t="s">
        <v>193</v>
      </c>
      <c r="B20" s="25"/>
      <c r="C20" s="46">
        <f>SUM(C15:C19)</f>
        <v>10416</v>
      </c>
      <c r="D20" s="25"/>
      <c r="E20" s="46">
        <f>SUM(E15:E19)</f>
        <v>8304</v>
      </c>
    </row>
    <row r="21" spans="1:5" ht="15">
      <c r="A21" s="25" t="s">
        <v>76</v>
      </c>
      <c r="B21" s="25"/>
      <c r="C21" s="46">
        <v>-20850</v>
      </c>
      <c r="D21" s="25"/>
      <c r="E21" s="46">
        <v>-4049</v>
      </c>
    </row>
    <row r="22" spans="1:5" ht="15">
      <c r="A22" s="25" t="s">
        <v>8</v>
      </c>
      <c r="B22" s="25"/>
      <c r="C22" s="46">
        <v>-13017</v>
      </c>
      <c r="D22" s="25"/>
      <c r="E22" s="46">
        <v>-10961</v>
      </c>
    </row>
    <row r="23" spans="1:5" ht="15">
      <c r="A23" s="25" t="s">
        <v>10</v>
      </c>
      <c r="B23" s="25"/>
      <c r="C23" s="70">
        <v>2826</v>
      </c>
      <c r="D23" s="25"/>
      <c r="E23" s="70">
        <v>-4129</v>
      </c>
    </row>
    <row r="24" spans="1:5" ht="15">
      <c r="A24" s="25" t="s">
        <v>132</v>
      </c>
      <c r="B24" s="25"/>
      <c r="C24" s="46">
        <f>SUM(C20:C23)</f>
        <v>-20625</v>
      </c>
      <c r="D24" s="25"/>
      <c r="E24" s="46">
        <f>SUM(E20:E23)</f>
        <v>-10835</v>
      </c>
    </row>
    <row r="25" spans="1:5" ht="15">
      <c r="A25" s="25" t="s">
        <v>99</v>
      </c>
      <c r="B25" s="25"/>
      <c r="C25" s="46">
        <v>-665</v>
      </c>
      <c r="D25" s="25"/>
      <c r="E25" s="46">
        <v>-479</v>
      </c>
    </row>
    <row r="26" spans="1:5" ht="15">
      <c r="A26" s="25" t="s">
        <v>100</v>
      </c>
      <c r="B26" s="25"/>
      <c r="C26" s="70">
        <v>-1446</v>
      </c>
      <c r="D26" s="25"/>
      <c r="E26" s="70">
        <v>-933</v>
      </c>
    </row>
    <row r="27" spans="1:5" ht="15">
      <c r="A27" s="25" t="s">
        <v>192</v>
      </c>
      <c r="B27" s="25"/>
      <c r="C27" s="46">
        <f>SUM(C24:C26)</f>
        <v>-22736</v>
      </c>
      <c r="D27" s="25"/>
      <c r="E27" s="46">
        <f>SUM(E24:E26)</f>
        <v>-12247</v>
      </c>
    </row>
    <row r="28" spans="1:5" ht="15">
      <c r="A28" s="25"/>
      <c r="B28" s="25"/>
      <c r="C28" s="46"/>
      <c r="D28" s="25"/>
      <c r="E28" s="25"/>
    </row>
    <row r="29" spans="1:5" ht="11.25" customHeight="1">
      <c r="A29" s="24" t="s">
        <v>101</v>
      </c>
      <c r="B29" s="25"/>
      <c r="C29" s="46"/>
      <c r="D29" s="25"/>
      <c r="E29" s="46"/>
    </row>
    <row r="30" spans="1:5" ht="15">
      <c r="A30" s="25" t="s">
        <v>102</v>
      </c>
      <c r="B30" s="25"/>
      <c r="C30" s="82"/>
      <c r="D30" s="99"/>
      <c r="E30" s="82"/>
    </row>
    <row r="31" spans="1:7" ht="15">
      <c r="A31" s="25" t="s">
        <v>103</v>
      </c>
      <c r="B31" s="25"/>
      <c r="C31" s="84">
        <v>0</v>
      </c>
      <c r="D31" s="99"/>
      <c r="E31" s="84">
        <v>-1452</v>
      </c>
      <c r="G31" s="15"/>
    </row>
    <row r="32" spans="1:7" ht="15">
      <c r="A32" s="25" t="s">
        <v>199</v>
      </c>
      <c r="B32" s="25"/>
      <c r="C32" s="84">
        <v>0</v>
      </c>
      <c r="D32" s="99"/>
      <c r="E32" s="84">
        <v>-74</v>
      </c>
      <c r="G32" s="15"/>
    </row>
    <row r="33" spans="1:5" ht="15">
      <c r="A33" s="25" t="s">
        <v>188</v>
      </c>
      <c r="B33" s="25"/>
      <c r="C33" s="84">
        <v>6</v>
      </c>
      <c r="D33" s="99"/>
      <c r="E33" s="84">
        <v>166</v>
      </c>
    </row>
    <row r="34" spans="1:5" ht="15">
      <c r="A34" s="25" t="s">
        <v>213</v>
      </c>
      <c r="B34" s="25"/>
      <c r="C34" s="84">
        <v>226</v>
      </c>
      <c r="D34" s="99"/>
      <c r="E34" s="100">
        <v>0</v>
      </c>
    </row>
    <row r="35" spans="1:5" ht="15">
      <c r="A35" s="25" t="s">
        <v>55</v>
      </c>
      <c r="B35" s="25"/>
      <c r="C35" s="101">
        <v>-4426</v>
      </c>
      <c r="D35" s="99"/>
      <c r="E35" s="101">
        <v>-1077</v>
      </c>
    </row>
    <row r="36" spans="1:5" ht="15">
      <c r="A36" s="25" t="s">
        <v>214</v>
      </c>
      <c r="B36" s="25"/>
      <c r="C36" s="68">
        <f>SUM(C30:C35)</f>
        <v>-4194</v>
      </c>
      <c r="D36" s="99"/>
      <c r="E36" s="68">
        <f>SUM(E30:E35)</f>
        <v>-2437</v>
      </c>
    </row>
    <row r="37" spans="1:5" ht="13.5" customHeight="1">
      <c r="A37" s="25"/>
      <c r="B37" s="25"/>
      <c r="C37" s="46"/>
      <c r="D37" s="25"/>
      <c r="E37" s="46"/>
    </row>
    <row r="38" spans="1:5" ht="15">
      <c r="A38" s="24" t="s">
        <v>104</v>
      </c>
      <c r="B38" s="25"/>
      <c r="C38" s="46"/>
      <c r="D38" s="25"/>
      <c r="E38" s="46"/>
    </row>
    <row r="39" spans="1:5" ht="15">
      <c r="A39" s="25" t="s">
        <v>200</v>
      </c>
      <c r="B39" s="25"/>
      <c r="C39" s="82"/>
      <c r="D39" s="25"/>
      <c r="E39" s="82">
        <v>2</v>
      </c>
    </row>
    <row r="40" spans="1:5" ht="12" customHeight="1">
      <c r="A40" s="25" t="s">
        <v>191</v>
      </c>
      <c r="B40" s="25"/>
      <c r="C40" s="84"/>
      <c r="D40" s="25"/>
      <c r="E40" s="84">
        <v>16231</v>
      </c>
    </row>
    <row r="41" spans="1:5" ht="12" customHeight="1">
      <c r="A41" s="25" t="s">
        <v>246</v>
      </c>
      <c r="B41" s="25"/>
      <c r="C41" s="84">
        <v>-3000</v>
      </c>
      <c r="D41" s="25"/>
      <c r="E41" s="84">
        <v>0</v>
      </c>
    </row>
    <row r="42" spans="1:5" ht="15">
      <c r="A42" s="25" t="s">
        <v>182</v>
      </c>
      <c r="B42" s="25"/>
      <c r="C42" s="84">
        <v>0</v>
      </c>
      <c r="D42" s="25"/>
      <c r="E42" s="84">
        <v>-1310</v>
      </c>
    </row>
    <row r="43" spans="1:5" ht="25.5" customHeight="1">
      <c r="A43" s="73" t="s">
        <v>228</v>
      </c>
      <c r="B43" s="25"/>
      <c r="C43" s="84">
        <v>490</v>
      </c>
      <c r="D43" s="25"/>
      <c r="E43" s="84">
        <v>0</v>
      </c>
    </row>
    <row r="44" spans="1:5" ht="15">
      <c r="A44" s="25" t="s">
        <v>189</v>
      </c>
      <c r="B44" s="25"/>
      <c r="C44" s="84">
        <f>25027+188</f>
        <v>25215</v>
      </c>
      <c r="D44" s="25"/>
      <c r="E44" s="84">
        <v>3113</v>
      </c>
    </row>
    <row r="45" spans="1:5" ht="15">
      <c r="A45" s="25" t="s">
        <v>190</v>
      </c>
      <c r="B45" s="25"/>
      <c r="C45" s="101">
        <v>-135</v>
      </c>
      <c r="D45" s="25"/>
      <c r="E45" s="101">
        <v>-219</v>
      </c>
    </row>
    <row r="46" spans="1:5" ht="15">
      <c r="A46" s="25" t="s">
        <v>105</v>
      </c>
      <c r="B46" s="25"/>
      <c r="C46" s="68">
        <f>SUM(C39:C45)</f>
        <v>22570</v>
      </c>
      <c r="D46" s="25"/>
      <c r="E46" s="68">
        <f>SUM(E39:E45)</f>
        <v>17817</v>
      </c>
    </row>
    <row r="47" spans="1:5" ht="15">
      <c r="A47" s="25"/>
      <c r="B47" s="25"/>
      <c r="C47" s="46"/>
      <c r="D47" s="25"/>
      <c r="E47" s="46"/>
    </row>
    <row r="48" spans="1:5" ht="15">
      <c r="A48" s="102" t="s">
        <v>236</v>
      </c>
      <c r="B48" s="25"/>
      <c r="C48" s="70">
        <v>36</v>
      </c>
      <c r="D48" s="25"/>
      <c r="E48" s="70">
        <v>0</v>
      </c>
    </row>
    <row r="49" spans="1:5" ht="15">
      <c r="A49" s="25"/>
      <c r="B49" s="25"/>
      <c r="C49" s="46"/>
      <c r="D49" s="25"/>
      <c r="E49" s="46"/>
    </row>
    <row r="50" spans="1:5" ht="15">
      <c r="A50" s="25" t="s">
        <v>247</v>
      </c>
      <c r="B50" s="25"/>
      <c r="C50" s="46">
        <f>C27+C36+C46+C48</f>
        <v>-4324</v>
      </c>
      <c r="D50" s="25"/>
      <c r="E50" s="46">
        <f>E27+E36+E46</f>
        <v>3133</v>
      </c>
    </row>
    <row r="51" spans="1:5" ht="15">
      <c r="A51" s="25" t="s">
        <v>106</v>
      </c>
      <c r="B51" s="25"/>
      <c r="C51" s="97">
        <v>8387</v>
      </c>
      <c r="D51" s="25"/>
      <c r="E51" s="97" t="s">
        <v>72</v>
      </c>
    </row>
    <row r="52" spans="1:5" ht="15.75" thickBot="1">
      <c r="A52" s="25" t="s">
        <v>107</v>
      </c>
      <c r="B52" s="25"/>
      <c r="C52" s="89">
        <f>SUM(C50:C51)</f>
        <v>4063</v>
      </c>
      <c r="D52" s="25"/>
      <c r="E52" s="89">
        <f>SUM(E50:E51)</f>
        <v>3133</v>
      </c>
    </row>
    <row r="53" spans="1:5" ht="15.75" thickTop="1">
      <c r="A53" s="25"/>
      <c r="B53" s="25"/>
      <c r="C53" s="46"/>
      <c r="D53" s="25"/>
      <c r="E53" s="25"/>
    </row>
    <row r="54" spans="1:5" ht="15">
      <c r="A54" s="25" t="s">
        <v>73</v>
      </c>
      <c r="B54" s="25"/>
      <c r="C54" s="46"/>
      <c r="D54" s="25"/>
      <c r="E54" s="25"/>
    </row>
    <row r="55" spans="1:5" ht="15">
      <c r="A55" s="25"/>
      <c r="B55" s="25"/>
      <c r="C55" s="46"/>
      <c r="D55" s="25"/>
      <c r="E55" s="25"/>
    </row>
    <row r="56" spans="1:5" ht="13.5" customHeight="1">
      <c r="A56" s="46" t="s">
        <v>253</v>
      </c>
      <c r="B56" s="25"/>
      <c r="C56" s="46"/>
      <c r="D56" s="25"/>
      <c r="E56" s="25"/>
    </row>
    <row r="57" ht="13.5" customHeight="1">
      <c r="A57" s="12"/>
    </row>
    <row r="58" ht="13.5" customHeight="1">
      <c r="A58" s="12"/>
    </row>
    <row r="59" ht="13.5" customHeight="1">
      <c r="A59" s="12"/>
    </row>
    <row r="60" spans="3:8" ht="12.75">
      <c r="C60" s="13"/>
      <c r="D60" s="14"/>
      <c r="F60" s="14"/>
      <c r="H60" s="14"/>
    </row>
    <row r="61" spans="3:8" ht="12.75">
      <c r="C61" s="13"/>
      <c r="D61" s="14"/>
      <c r="F61" s="14"/>
      <c r="H61" s="14"/>
    </row>
    <row r="62" spans="3:8" ht="12.75">
      <c r="C62" s="13"/>
      <c r="D62" s="14"/>
      <c r="F62" s="14"/>
      <c r="H62" s="14"/>
    </row>
    <row r="63" spans="3:8" ht="12.75">
      <c r="C63" s="13"/>
      <c r="D63" s="14"/>
      <c r="F63" s="14"/>
      <c r="H63" s="14"/>
    </row>
    <row r="64" spans="3:8" ht="12.75">
      <c r="C64" s="13"/>
      <c r="D64" s="14"/>
      <c r="F64" s="14"/>
      <c r="H64" s="14"/>
    </row>
    <row r="65" spans="3:8" ht="12.75">
      <c r="C65" s="13"/>
      <c r="D65" s="14"/>
      <c r="F65" s="14"/>
      <c r="H65" s="14"/>
    </row>
    <row r="67" ht="6" customHeight="1"/>
  </sheetData>
  <printOptions/>
  <pageMargins left="1.5" right="0.5" top="0.5" bottom="0.5" header="0.25" footer="0.5"/>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A2:K405"/>
  <sheetViews>
    <sheetView tabSelected="1" zoomScaleSheetLayoutView="100" workbookViewId="0" topLeftCell="A19">
      <selection activeCell="D34" sqref="D34"/>
    </sheetView>
  </sheetViews>
  <sheetFormatPr defaultColWidth="9.140625" defaultRowHeight="12.75"/>
  <cols>
    <col min="1" max="1" width="4.57421875" style="20" customWidth="1"/>
    <col min="2" max="2" width="11.57421875" style="21" customWidth="1"/>
    <col min="3" max="3" width="14.7109375" style="21" customWidth="1"/>
    <col min="4" max="4" width="9.28125" style="21" bestFit="1" customWidth="1"/>
    <col min="5" max="5" width="12.8515625" style="21" customWidth="1"/>
    <col min="6" max="6" width="12.7109375" style="21" customWidth="1"/>
    <col min="7" max="7" width="12.421875" style="21" customWidth="1"/>
    <col min="8" max="8" width="11.140625" style="21" customWidth="1"/>
    <col min="9" max="9" width="9.28125" style="21" customWidth="1"/>
    <col min="10" max="10" width="9.28125" style="21" bestFit="1" customWidth="1"/>
    <col min="11" max="16384" width="9.140625" style="21" customWidth="1"/>
  </cols>
  <sheetData>
    <row r="1" ht="12.75" customHeight="1"/>
    <row r="2" ht="15">
      <c r="A2" s="22" t="str">
        <f>'IS'!A2</f>
        <v>BOON KOON GROUP BERHAD</v>
      </c>
    </row>
    <row r="3" ht="15">
      <c r="A3" s="22" t="str">
        <f>'IS'!A3</f>
        <v>Company No. 553434-U</v>
      </c>
    </row>
    <row r="5" ht="15">
      <c r="A5" s="20" t="s">
        <v>54</v>
      </c>
    </row>
    <row r="8" spans="1:5" ht="15">
      <c r="A8" s="23" t="s">
        <v>17</v>
      </c>
      <c r="B8" s="24" t="s">
        <v>33</v>
      </c>
      <c r="C8" s="25"/>
      <c r="D8" s="25"/>
      <c r="E8" s="25"/>
    </row>
    <row r="9" ht="4.5" customHeight="1"/>
    <row r="13" ht="15">
      <c r="K13" s="26"/>
    </row>
    <row r="29" spans="1:2" ht="15">
      <c r="A29" s="23" t="s">
        <v>18</v>
      </c>
      <c r="B29" s="27" t="s">
        <v>34</v>
      </c>
    </row>
    <row r="34" spans="1:2" ht="15">
      <c r="A34" s="23" t="s">
        <v>19</v>
      </c>
      <c r="B34" s="27" t="s">
        <v>35</v>
      </c>
    </row>
    <row r="35" spans="1:2" ht="15">
      <c r="A35" s="23"/>
      <c r="B35" s="27"/>
    </row>
    <row r="36" spans="1:3" ht="15">
      <c r="A36" s="23"/>
      <c r="B36" s="25" t="s">
        <v>144</v>
      </c>
      <c r="C36" s="25"/>
    </row>
    <row r="37" spans="2:3" ht="15">
      <c r="B37" s="25"/>
      <c r="C37" s="25"/>
    </row>
    <row r="38" spans="1:2" s="25" customFormat="1" ht="15">
      <c r="A38" s="28" t="s">
        <v>20</v>
      </c>
      <c r="B38" s="24" t="s">
        <v>108</v>
      </c>
    </row>
    <row r="39" s="25" customFormat="1" ht="15">
      <c r="A39" s="29"/>
    </row>
    <row r="40" spans="1:2" s="25" customFormat="1" ht="15">
      <c r="A40" s="29"/>
      <c r="B40" s="25" t="s">
        <v>221</v>
      </c>
    </row>
    <row r="42" spans="1:2" ht="15">
      <c r="A42" s="23" t="s">
        <v>36</v>
      </c>
      <c r="B42" s="27" t="s">
        <v>109</v>
      </c>
    </row>
    <row r="44" ht="15">
      <c r="B44" s="21" t="s">
        <v>209</v>
      </c>
    </row>
    <row r="46" spans="1:5" ht="15">
      <c r="A46" s="23" t="s">
        <v>37</v>
      </c>
      <c r="B46" s="24" t="s">
        <v>110</v>
      </c>
      <c r="C46" s="25"/>
      <c r="D46" s="25"/>
      <c r="E46" s="25"/>
    </row>
    <row r="50" ht="4.5" customHeight="1"/>
    <row r="51" ht="15" hidden="1">
      <c r="H51" s="30" t="s">
        <v>171</v>
      </c>
    </row>
    <row r="52" ht="15" hidden="1">
      <c r="H52" s="30" t="s">
        <v>172</v>
      </c>
    </row>
    <row r="53" spans="2:8" ht="15" hidden="1">
      <c r="B53" s="30" t="s">
        <v>112</v>
      </c>
      <c r="C53" s="30"/>
      <c r="H53" s="30" t="s">
        <v>219</v>
      </c>
    </row>
    <row r="54" spans="2:8" ht="15" hidden="1">
      <c r="B54" s="30" t="s">
        <v>113</v>
      </c>
      <c r="D54" s="30" t="s">
        <v>111</v>
      </c>
      <c r="H54" s="30" t="s">
        <v>173</v>
      </c>
    </row>
    <row r="55" ht="15" hidden="1"/>
    <row r="56" spans="2:8" ht="15" hidden="1">
      <c r="B56" s="30"/>
      <c r="H56" s="31"/>
    </row>
    <row r="57" spans="2:8" ht="15" hidden="1">
      <c r="B57" s="30"/>
      <c r="H57" s="31"/>
    </row>
    <row r="58" ht="15" hidden="1">
      <c r="B58" s="30"/>
    </row>
    <row r="59" spans="2:8" ht="15" hidden="1">
      <c r="B59" s="30"/>
      <c r="H59" s="32"/>
    </row>
    <row r="60" spans="2:8" ht="15" hidden="1">
      <c r="B60" s="30"/>
      <c r="H60" s="31"/>
    </row>
    <row r="61" spans="2:8" ht="15.75" hidden="1" thickBot="1">
      <c r="B61" s="30"/>
      <c r="H61" s="33">
        <f>SUM(H56:H59)</f>
        <v>0</v>
      </c>
    </row>
    <row r="62" spans="1:2" ht="15">
      <c r="A62" s="23" t="s">
        <v>38</v>
      </c>
      <c r="B62" s="24" t="s">
        <v>39</v>
      </c>
    </row>
    <row r="76" spans="1:9" ht="15">
      <c r="A76" s="23" t="s">
        <v>40</v>
      </c>
      <c r="B76" s="24" t="s">
        <v>41</v>
      </c>
      <c r="C76" s="25"/>
      <c r="D76" s="25"/>
      <c r="E76" s="25"/>
      <c r="F76" s="25"/>
      <c r="G76" s="25"/>
      <c r="H76" s="25"/>
      <c r="I76" s="25"/>
    </row>
    <row r="77" spans="1:9" ht="15">
      <c r="A77" s="23"/>
      <c r="B77" s="24"/>
      <c r="C77" s="25"/>
      <c r="D77" s="25"/>
      <c r="E77" s="25"/>
      <c r="F77" s="25"/>
      <c r="G77" s="25"/>
      <c r="H77" s="25"/>
      <c r="I77" s="25"/>
    </row>
    <row r="78" spans="2:9" ht="15">
      <c r="B78" s="25" t="s">
        <v>145</v>
      </c>
      <c r="C78" s="25"/>
      <c r="D78" s="25"/>
      <c r="E78" s="25"/>
      <c r="F78" s="25"/>
      <c r="G78" s="25"/>
      <c r="H78" s="25"/>
      <c r="I78" s="25"/>
    </row>
    <row r="79" spans="2:9" ht="15">
      <c r="B79" s="25"/>
      <c r="C79" s="25"/>
      <c r="D79" s="25"/>
      <c r="E79" s="25"/>
      <c r="F79" s="25"/>
      <c r="G79" s="25"/>
      <c r="H79" s="25"/>
      <c r="I79" s="25"/>
    </row>
    <row r="80" spans="2:9" ht="15">
      <c r="B80" s="25" t="s">
        <v>225</v>
      </c>
      <c r="C80" s="25"/>
      <c r="D80" s="25"/>
      <c r="E80" s="25"/>
      <c r="F80" s="34"/>
      <c r="G80" s="25"/>
      <c r="H80" s="25"/>
      <c r="I80" s="25"/>
    </row>
    <row r="81" spans="2:9" ht="15">
      <c r="B81" s="25"/>
      <c r="C81" s="25"/>
      <c r="D81" s="25"/>
      <c r="E81" s="25"/>
      <c r="F81" s="34"/>
      <c r="G81" s="25"/>
      <c r="H81" s="25"/>
      <c r="I81" s="25"/>
    </row>
    <row r="82" spans="2:9" ht="15">
      <c r="B82" s="25" t="s">
        <v>226</v>
      </c>
      <c r="C82" s="25"/>
      <c r="D82" s="25"/>
      <c r="E82" s="25"/>
      <c r="F82" s="34"/>
      <c r="G82" s="25"/>
      <c r="H82" s="25"/>
      <c r="I82" s="25"/>
    </row>
    <row r="83" spans="2:9" ht="15">
      <c r="B83" s="25"/>
      <c r="C83" s="25"/>
      <c r="D83" s="25"/>
      <c r="E83" s="25"/>
      <c r="F83" s="34"/>
      <c r="G83" s="25"/>
      <c r="H83" s="25"/>
      <c r="I83" s="25"/>
    </row>
    <row r="84" spans="2:9" ht="15">
      <c r="B84" s="25"/>
      <c r="C84" s="25"/>
      <c r="D84" s="25"/>
      <c r="E84" s="25"/>
      <c r="F84" s="34"/>
      <c r="G84" s="25"/>
      <c r="H84" s="25"/>
      <c r="I84" s="25"/>
    </row>
    <row r="85" spans="2:9" ht="15">
      <c r="B85" s="25"/>
      <c r="C85" s="25"/>
      <c r="D85" s="25"/>
      <c r="E85" s="25"/>
      <c r="F85" s="34"/>
      <c r="G85" s="25"/>
      <c r="H85" s="25"/>
      <c r="I85" s="25"/>
    </row>
    <row r="86" spans="2:8" ht="15">
      <c r="B86" s="25" t="s">
        <v>227</v>
      </c>
      <c r="C86" s="25"/>
      <c r="D86" s="25"/>
      <c r="E86" s="34"/>
      <c r="F86" s="34"/>
      <c r="G86" s="35"/>
      <c r="H86" s="36"/>
    </row>
    <row r="87" spans="2:8" ht="15">
      <c r="B87" s="37"/>
      <c r="C87" s="25"/>
      <c r="D87" s="25"/>
      <c r="E87" s="34"/>
      <c r="F87" s="34"/>
      <c r="G87" s="35"/>
      <c r="H87" s="36"/>
    </row>
    <row r="88" spans="2:8" ht="15">
      <c r="B88" s="37"/>
      <c r="C88" s="25"/>
      <c r="D88" s="25"/>
      <c r="E88" s="34"/>
      <c r="F88" s="34"/>
      <c r="G88" s="35"/>
      <c r="H88" s="36"/>
    </row>
    <row r="89" spans="2:8" ht="15">
      <c r="B89" s="37"/>
      <c r="C89" s="25"/>
      <c r="D89" s="38"/>
      <c r="E89" s="36"/>
      <c r="F89" s="34"/>
      <c r="G89" s="35"/>
      <c r="H89" s="34" t="s">
        <v>248</v>
      </c>
    </row>
    <row r="90" spans="2:8" ht="15">
      <c r="B90" s="37"/>
      <c r="C90" s="25"/>
      <c r="D90" s="38"/>
      <c r="E90" s="34" t="s">
        <v>222</v>
      </c>
      <c r="F90" s="34" t="s">
        <v>224</v>
      </c>
      <c r="G90" s="35"/>
      <c r="H90" s="34" t="s">
        <v>155</v>
      </c>
    </row>
    <row r="91" spans="2:8" ht="15">
      <c r="B91" s="37"/>
      <c r="C91" s="25"/>
      <c r="D91" s="38"/>
      <c r="E91" s="34" t="s">
        <v>202</v>
      </c>
      <c r="F91" s="34" t="s">
        <v>223</v>
      </c>
      <c r="G91" s="35"/>
      <c r="H91" s="34" t="s">
        <v>156</v>
      </c>
    </row>
    <row r="92" spans="2:8" ht="15">
      <c r="B92" s="37"/>
      <c r="C92" s="25"/>
      <c r="D92" s="39"/>
      <c r="E92" s="40" t="s">
        <v>146</v>
      </c>
      <c r="F92" s="40" t="s">
        <v>203</v>
      </c>
      <c r="G92" s="40" t="s">
        <v>147</v>
      </c>
      <c r="H92" s="40" t="s">
        <v>249</v>
      </c>
    </row>
    <row r="93" spans="2:8" ht="15">
      <c r="B93" s="37"/>
      <c r="C93" s="25"/>
      <c r="D93" s="38"/>
      <c r="E93" s="34" t="s">
        <v>3</v>
      </c>
      <c r="F93" s="34" t="s">
        <v>3</v>
      </c>
      <c r="G93" s="34" t="s">
        <v>3</v>
      </c>
      <c r="H93" s="34" t="s">
        <v>3</v>
      </c>
    </row>
    <row r="94" spans="2:8" ht="15">
      <c r="B94" s="37"/>
      <c r="C94" s="25"/>
      <c r="D94" s="41"/>
      <c r="E94" s="37"/>
      <c r="F94" s="37"/>
      <c r="G94" s="42"/>
      <c r="H94" s="42"/>
    </row>
    <row r="95" spans="2:8" ht="15">
      <c r="B95" s="37" t="s">
        <v>148</v>
      </c>
      <c r="C95" s="25"/>
      <c r="D95" s="31"/>
      <c r="E95" s="43">
        <v>75764</v>
      </c>
      <c r="F95" s="43">
        <v>69</v>
      </c>
      <c r="G95" s="43"/>
      <c r="H95" s="43">
        <f>SUM(D95:G95)</f>
        <v>75833</v>
      </c>
    </row>
    <row r="96" spans="2:8" ht="15">
      <c r="B96" s="37" t="s">
        <v>149</v>
      </c>
      <c r="C96" s="25"/>
      <c r="D96" s="31"/>
      <c r="E96" s="32">
        <v>8555</v>
      </c>
      <c r="F96" s="31">
        <v>199</v>
      </c>
      <c r="G96" s="43">
        <v>-8754</v>
      </c>
      <c r="H96" s="43">
        <f>SUM(D96:G96)</f>
        <v>0</v>
      </c>
    </row>
    <row r="97" spans="2:8" ht="15.75" thickBot="1">
      <c r="B97" s="37" t="s">
        <v>150</v>
      </c>
      <c r="C97" s="25"/>
      <c r="D97" s="31"/>
      <c r="E97" s="44">
        <f>SUM(E95:E96)</f>
        <v>84319</v>
      </c>
      <c r="F97" s="44">
        <f>SUM(F95:F96)</f>
        <v>268</v>
      </c>
      <c r="G97" s="44">
        <f>SUM(G95:G96)</f>
        <v>-8754</v>
      </c>
      <c r="H97" s="44">
        <f>SUM(H95:H96)</f>
        <v>75833</v>
      </c>
    </row>
    <row r="98" spans="2:8" ht="15.75" thickTop="1">
      <c r="B98" s="37"/>
      <c r="C98" s="25"/>
      <c r="D98" s="43"/>
      <c r="E98" s="43"/>
      <c r="F98" s="43"/>
      <c r="G98" s="45"/>
      <c r="H98" s="43"/>
    </row>
    <row r="99" spans="2:8" ht="15">
      <c r="B99" s="37" t="s">
        <v>151</v>
      </c>
      <c r="C99" s="25"/>
      <c r="D99" s="43"/>
      <c r="E99" s="43">
        <v>9407</v>
      </c>
      <c r="F99" s="43">
        <v>8</v>
      </c>
      <c r="G99" s="43"/>
      <c r="H99" s="43">
        <f>SUM(D99:G99)</f>
        <v>9415</v>
      </c>
    </row>
    <row r="100" spans="2:8" ht="15">
      <c r="B100" s="37" t="s">
        <v>152</v>
      </c>
      <c r="C100" s="25"/>
      <c r="D100" s="43"/>
      <c r="E100" s="43"/>
      <c r="F100" s="43"/>
      <c r="G100" s="45"/>
      <c r="H100" s="43">
        <f>'IS'!F25</f>
        <v>-665</v>
      </c>
    </row>
    <row r="101" spans="2:8" ht="15">
      <c r="B101" s="37" t="s">
        <v>153</v>
      </c>
      <c r="C101" s="25"/>
      <c r="D101" s="46"/>
      <c r="E101" s="46"/>
      <c r="F101" s="46"/>
      <c r="G101" s="47"/>
      <c r="H101" s="32">
        <v>6</v>
      </c>
    </row>
    <row r="102" spans="2:8" ht="15">
      <c r="B102" s="37" t="s">
        <v>16</v>
      </c>
      <c r="C102" s="25"/>
      <c r="D102" s="46"/>
      <c r="E102" s="46"/>
      <c r="F102" s="46"/>
      <c r="G102" s="47"/>
      <c r="H102" s="43">
        <f>SUM(H99:H101)</f>
        <v>8756</v>
      </c>
    </row>
    <row r="103" spans="2:8" ht="15">
      <c r="B103" s="37" t="s">
        <v>6</v>
      </c>
      <c r="C103" s="25"/>
      <c r="D103" s="46"/>
      <c r="E103" s="46"/>
      <c r="F103" s="46"/>
      <c r="G103" s="47"/>
      <c r="H103" s="32">
        <f>'IS'!F33</f>
        <v>-2403</v>
      </c>
    </row>
    <row r="104" spans="2:8" ht="15">
      <c r="B104" s="37" t="s">
        <v>154</v>
      </c>
      <c r="C104" s="25"/>
      <c r="D104" s="46"/>
      <c r="E104" s="46"/>
      <c r="F104" s="46"/>
      <c r="G104" s="47"/>
      <c r="H104" s="43">
        <f>SUM(H102:H103)</f>
        <v>6353</v>
      </c>
    </row>
    <row r="105" spans="2:8" ht="15">
      <c r="B105" s="37" t="s">
        <v>60</v>
      </c>
      <c r="C105" s="25"/>
      <c r="D105" s="46"/>
      <c r="E105" s="46"/>
      <c r="F105" s="46"/>
      <c r="G105" s="47"/>
      <c r="H105" s="32">
        <f>'IS'!F37</f>
        <v>-26</v>
      </c>
    </row>
    <row r="106" spans="2:8" ht="15.75" thickBot="1">
      <c r="B106" s="25" t="s">
        <v>179</v>
      </c>
      <c r="C106" s="25"/>
      <c r="D106" s="46"/>
      <c r="E106" s="46"/>
      <c r="F106" s="46"/>
      <c r="G106" s="47"/>
      <c r="H106" s="44">
        <f>SUM(H104:H105)</f>
        <v>6327</v>
      </c>
    </row>
    <row r="107" ht="15.75" thickTop="1"/>
    <row r="108" spans="1:2" ht="15">
      <c r="A108" s="23" t="s">
        <v>22</v>
      </c>
      <c r="B108" s="27" t="s">
        <v>21</v>
      </c>
    </row>
    <row r="113" spans="1:4" ht="15">
      <c r="A113" s="29"/>
      <c r="B113" s="25"/>
      <c r="C113" s="25"/>
      <c r="D113" s="25"/>
    </row>
    <row r="114" spans="1:7" ht="15">
      <c r="A114" s="28" t="s">
        <v>23</v>
      </c>
      <c r="B114" s="24" t="s">
        <v>24</v>
      </c>
      <c r="C114" s="25"/>
      <c r="D114" s="25"/>
      <c r="E114" s="25"/>
      <c r="F114" s="25"/>
      <c r="G114" s="25"/>
    </row>
    <row r="133" spans="1:4" ht="15">
      <c r="A133" s="23" t="s">
        <v>25</v>
      </c>
      <c r="B133" s="24" t="s">
        <v>56</v>
      </c>
      <c r="C133" s="25"/>
      <c r="D133" s="25"/>
    </row>
    <row r="146" spans="2:6" ht="15" hidden="1">
      <c r="B146" s="25" t="s">
        <v>196</v>
      </c>
      <c r="C146" s="25"/>
      <c r="D146" s="25"/>
      <c r="E146" s="25"/>
      <c r="F146" s="25"/>
    </row>
    <row r="147" spans="2:6" ht="15" hidden="1">
      <c r="B147" s="25"/>
      <c r="C147" s="25"/>
      <c r="D147" s="25"/>
      <c r="E147" s="25"/>
      <c r="F147" s="36" t="s">
        <v>3</v>
      </c>
    </row>
    <row r="148" spans="2:6" ht="15" hidden="1">
      <c r="B148" s="25"/>
      <c r="C148" s="25"/>
      <c r="D148" s="25"/>
      <c r="E148" s="25"/>
      <c r="F148" s="25"/>
    </row>
    <row r="149" spans="2:6" ht="15" hidden="1">
      <c r="B149" s="25" t="s">
        <v>75</v>
      </c>
      <c r="C149" s="25"/>
      <c r="D149" s="25"/>
      <c r="E149" s="25"/>
      <c r="F149" s="48"/>
    </row>
    <row r="150" spans="2:6" ht="15" hidden="1">
      <c r="B150" s="25" t="s">
        <v>174</v>
      </c>
      <c r="C150" s="25"/>
      <c r="D150" s="25"/>
      <c r="E150" s="25"/>
      <c r="F150" s="48"/>
    </row>
    <row r="151" spans="2:6" ht="15" hidden="1">
      <c r="B151" s="25" t="s">
        <v>80</v>
      </c>
      <c r="C151" s="25"/>
      <c r="D151" s="25"/>
      <c r="E151" s="25"/>
      <c r="F151" s="48"/>
    </row>
    <row r="152" spans="2:6" ht="15" hidden="1">
      <c r="B152" s="25" t="s">
        <v>81</v>
      </c>
      <c r="C152" s="25"/>
      <c r="D152" s="25"/>
      <c r="E152" s="25"/>
      <c r="F152" s="48"/>
    </row>
    <row r="153" spans="2:6" ht="15" hidden="1">
      <c r="B153" s="25" t="s">
        <v>60</v>
      </c>
      <c r="C153" s="25"/>
      <c r="D153" s="25"/>
      <c r="E153" s="25"/>
      <c r="F153" s="48"/>
    </row>
    <row r="154" spans="2:6" ht="15" hidden="1">
      <c r="B154" s="25" t="s">
        <v>69</v>
      </c>
      <c r="C154" s="25"/>
      <c r="D154" s="25"/>
      <c r="E154" s="25"/>
      <c r="F154" s="48"/>
    </row>
    <row r="155" spans="2:6" ht="15" hidden="1">
      <c r="B155" s="25" t="s">
        <v>70</v>
      </c>
      <c r="C155" s="25"/>
      <c r="D155" s="25"/>
      <c r="E155" s="25"/>
      <c r="F155" s="49"/>
    </row>
    <row r="156" spans="2:6" ht="15" hidden="1">
      <c r="B156" s="25" t="s">
        <v>175</v>
      </c>
      <c r="C156" s="25"/>
      <c r="D156" s="25"/>
      <c r="E156" s="25"/>
      <c r="F156" s="48">
        <f>SUM(F149:F155)</f>
        <v>0</v>
      </c>
    </row>
    <row r="157" spans="2:6" ht="15" hidden="1">
      <c r="B157" s="25" t="s">
        <v>71</v>
      </c>
      <c r="C157" s="25"/>
      <c r="D157" s="25"/>
      <c r="E157" s="25"/>
      <c r="F157" s="48"/>
    </row>
    <row r="158" spans="2:6" ht="15.75" hidden="1" thickBot="1">
      <c r="B158" s="25" t="s">
        <v>176</v>
      </c>
      <c r="C158" s="25"/>
      <c r="D158" s="25"/>
      <c r="E158" s="25"/>
      <c r="F158" s="50">
        <f>SUM(F156:F157)</f>
        <v>0</v>
      </c>
    </row>
    <row r="159" ht="15">
      <c r="F159" s="48"/>
    </row>
    <row r="160" spans="1:6" ht="15">
      <c r="A160" s="23" t="s">
        <v>26</v>
      </c>
      <c r="B160" s="24" t="s">
        <v>114</v>
      </c>
      <c r="C160" s="25"/>
      <c r="D160" s="25"/>
      <c r="E160" s="25"/>
      <c r="F160" s="25"/>
    </row>
    <row r="161" spans="2:6" ht="15">
      <c r="B161" s="25"/>
      <c r="C161" s="25"/>
      <c r="D161" s="25"/>
      <c r="E161" s="25"/>
      <c r="F161" s="25"/>
    </row>
    <row r="162" spans="2:6" ht="15">
      <c r="B162" s="25"/>
      <c r="C162" s="25"/>
      <c r="D162" s="25"/>
      <c r="E162" s="25"/>
      <c r="F162" s="25"/>
    </row>
    <row r="163" spans="2:6" ht="15">
      <c r="B163" s="25"/>
      <c r="C163" s="25"/>
      <c r="D163" s="25"/>
      <c r="E163" s="25"/>
      <c r="F163" s="25"/>
    </row>
    <row r="164" spans="2:6" ht="15">
      <c r="B164" s="25"/>
      <c r="C164" s="25"/>
      <c r="D164" s="25"/>
      <c r="E164" s="25"/>
      <c r="F164" s="25"/>
    </row>
    <row r="165" spans="1:6" ht="15">
      <c r="A165" s="23" t="s">
        <v>27</v>
      </c>
      <c r="B165" s="24" t="s">
        <v>115</v>
      </c>
      <c r="C165" s="25"/>
      <c r="D165" s="25"/>
      <c r="E165" s="25"/>
      <c r="F165" s="25"/>
    </row>
    <row r="166" spans="2:6" ht="15">
      <c r="B166" s="25"/>
      <c r="C166" s="25"/>
      <c r="D166" s="25"/>
      <c r="E166" s="25"/>
      <c r="F166" s="25"/>
    </row>
    <row r="167" spans="2:6" ht="15">
      <c r="B167" s="25" t="s">
        <v>211</v>
      </c>
      <c r="C167" s="25"/>
      <c r="D167" s="25"/>
      <c r="E167" s="25"/>
      <c r="F167" s="25"/>
    </row>
    <row r="168" spans="2:6" ht="15">
      <c r="B168" s="25"/>
      <c r="C168" s="25"/>
      <c r="D168" s="25"/>
      <c r="E168" s="25"/>
      <c r="F168" s="25"/>
    </row>
    <row r="169" spans="2:6" ht="15">
      <c r="B169" s="25"/>
      <c r="C169" s="25"/>
      <c r="D169" s="25"/>
      <c r="E169" s="25"/>
      <c r="F169" s="36" t="s">
        <v>3</v>
      </c>
    </row>
    <row r="170" spans="2:6" ht="15">
      <c r="B170" s="25"/>
      <c r="C170" s="25"/>
      <c r="D170" s="25"/>
      <c r="E170" s="25"/>
      <c r="F170" s="36"/>
    </row>
    <row r="171" spans="2:6" ht="15">
      <c r="B171" s="25" t="s">
        <v>210</v>
      </c>
      <c r="C171" s="25"/>
      <c r="D171" s="25"/>
      <c r="E171" s="25"/>
      <c r="F171" s="36"/>
    </row>
    <row r="172" spans="2:6" ht="15.75" thickBot="1">
      <c r="B172" s="25" t="s">
        <v>55</v>
      </c>
      <c r="C172" s="25"/>
      <c r="D172" s="25"/>
      <c r="E172" s="25"/>
      <c r="F172" s="51">
        <v>14470</v>
      </c>
    </row>
    <row r="173" spans="2:6" ht="15.75" thickTop="1">
      <c r="B173" s="25"/>
      <c r="C173" s="25"/>
      <c r="D173" s="25"/>
      <c r="E173" s="25"/>
      <c r="F173" s="52"/>
    </row>
    <row r="174" spans="2:6" ht="15" hidden="1">
      <c r="B174" s="25"/>
      <c r="C174" s="25"/>
      <c r="D174" s="25"/>
      <c r="E174" s="25"/>
      <c r="F174" s="36" t="s">
        <v>3</v>
      </c>
    </row>
    <row r="175" spans="2:6" ht="15" hidden="1">
      <c r="B175" s="25" t="s">
        <v>75</v>
      </c>
      <c r="C175" s="25"/>
      <c r="D175" s="25"/>
      <c r="E175" s="25"/>
      <c r="F175" s="25"/>
    </row>
    <row r="176" spans="2:6" ht="15" hidden="1">
      <c r="B176" s="53" t="s">
        <v>133</v>
      </c>
      <c r="C176" s="25"/>
      <c r="D176" s="25"/>
      <c r="E176" s="25"/>
      <c r="F176" s="48">
        <v>1300</v>
      </c>
    </row>
    <row r="177" spans="2:6" ht="15" hidden="1">
      <c r="B177" s="25"/>
      <c r="C177" s="25"/>
      <c r="D177" s="25"/>
      <c r="E177" s="25"/>
      <c r="F177" s="25"/>
    </row>
    <row r="178" spans="1:6" ht="15">
      <c r="A178" s="23" t="s">
        <v>29</v>
      </c>
      <c r="B178" s="24" t="s">
        <v>28</v>
      </c>
      <c r="C178" s="25"/>
      <c r="D178" s="25"/>
      <c r="E178" s="25"/>
      <c r="F178" s="25"/>
    </row>
    <row r="179" spans="2:6" ht="15">
      <c r="B179" s="25"/>
      <c r="C179" s="25"/>
      <c r="D179" s="25"/>
      <c r="E179" s="25"/>
      <c r="F179" s="25"/>
    </row>
    <row r="190" spans="1:7" ht="15">
      <c r="A190" s="23" t="s">
        <v>30</v>
      </c>
      <c r="B190" s="24" t="s">
        <v>252</v>
      </c>
      <c r="C190" s="25"/>
      <c r="D190" s="25"/>
      <c r="E190" s="25"/>
      <c r="F190" s="25"/>
      <c r="G190" s="25"/>
    </row>
    <row r="191" spans="2:7" ht="15">
      <c r="B191" s="25"/>
      <c r="C191" s="25"/>
      <c r="D191" s="25"/>
      <c r="E191" s="25"/>
      <c r="F191" s="25"/>
      <c r="G191" s="25"/>
    </row>
    <row r="197" spans="1:4" ht="15">
      <c r="A197" s="23" t="s">
        <v>32</v>
      </c>
      <c r="B197" s="24" t="s">
        <v>31</v>
      </c>
      <c r="C197" s="25"/>
      <c r="D197" s="25"/>
    </row>
    <row r="198" spans="2:4" ht="15">
      <c r="B198" s="25"/>
      <c r="C198" s="25"/>
      <c r="D198" s="25"/>
    </row>
    <row r="202" spans="2:6" ht="15">
      <c r="B202" s="25"/>
      <c r="C202" s="25"/>
      <c r="D202" s="25"/>
      <c r="E202" s="25"/>
      <c r="F202" s="25"/>
    </row>
    <row r="203" spans="2:6" ht="15">
      <c r="B203" s="25"/>
      <c r="C203" s="25"/>
      <c r="D203" s="25"/>
      <c r="E203" s="25"/>
      <c r="F203" s="25"/>
    </row>
    <row r="204" spans="2:6" ht="15">
      <c r="B204" s="25"/>
      <c r="C204" s="25"/>
      <c r="D204" s="25"/>
      <c r="E204" s="25"/>
      <c r="F204" s="25"/>
    </row>
    <row r="205" spans="2:6" ht="15">
      <c r="B205" s="25"/>
      <c r="C205" s="25"/>
      <c r="D205" s="25"/>
      <c r="E205" s="25"/>
      <c r="F205" s="25"/>
    </row>
    <row r="206" spans="2:6" ht="15">
      <c r="B206" s="25"/>
      <c r="C206" s="25"/>
      <c r="D206" s="25"/>
      <c r="E206" s="25"/>
      <c r="F206" s="25"/>
    </row>
    <row r="207" spans="2:6" ht="15">
      <c r="B207" s="25"/>
      <c r="C207" s="25"/>
      <c r="D207" s="25"/>
      <c r="E207" s="25"/>
      <c r="F207" s="25"/>
    </row>
    <row r="208" spans="2:6" ht="15">
      <c r="B208" s="25"/>
      <c r="C208" s="25"/>
      <c r="D208" s="25"/>
      <c r="E208" s="25"/>
      <c r="F208" s="25"/>
    </row>
    <row r="209" spans="2:6" ht="15">
      <c r="B209" s="25"/>
      <c r="C209" s="25"/>
      <c r="D209" s="25"/>
      <c r="E209" s="25"/>
      <c r="F209" s="25"/>
    </row>
    <row r="210" spans="2:6" ht="15">
      <c r="B210" s="25"/>
      <c r="C210" s="25"/>
      <c r="D210" s="25"/>
      <c r="E210" s="25"/>
      <c r="F210" s="25"/>
    </row>
    <row r="211" spans="2:6" ht="15">
      <c r="B211" s="25"/>
      <c r="C211" s="25"/>
      <c r="D211" s="25"/>
      <c r="E211" s="25"/>
      <c r="F211" s="25"/>
    </row>
    <row r="212" spans="2:6" ht="15">
      <c r="B212" s="25"/>
      <c r="C212" s="25"/>
      <c r="D212" s="25"/>
      <c r="E212" s="25"/>
      <c r="F212" s="25"/>
    </row>
    <row r="213" spans="2:6" ht="15">
      <c r="B213" s="25"/>
      <c r="C213" s="25"/>
      <c r="D213" s="25"/>
      <c r="E213" s="25"/>
      <c r="F213" s="25"/>
    </row>
    <row r="214" spans="2:6" ht="15">
      <c r="B214" s="25"/>
      <c r="C214" s="25"/>
      <c r="D214" s="25"/>
      <c r="E214" s="25"/>
      <c r="F214" s="25"/>
    </row>
    <row r="215" spans="2:6" ht="15">
      <c r="B215" s="25"/>
      <c r="C215" s="25"/>
      <c r="D215" s="25"/>
      <c r="E215" s="25"/>
      <c r="F215" s="25"/>
    </row>
    <row r="216" spans="2:6" ht="15">
      <c r="B216" s="25"/>
      <c r="C216" s="25"/>
      <c r="D216" s="25"/>
      <c r="E216" s="25"/>
      <c r="F216" s="25"/>
    </row>
    <row r="217" spans="2:6" ht="15">
      <c r="B217" s="25"/>
      <c r="C217" s="25"/>
      <c r="D217" s="25"/>
      <c r="E217" s="25"/>
      <c r="F217" s="25"/>
    </row>
    <row r="218" spans="2:6" ht="15">
      <c r="B218" s="25"/>
      <c r="C218" s="25"/>
      <c r="D218" s="25"/>
      <c r="E218" s="25"/>
      <c r="F218" s="25"/>
    </row>
    <row r="219" spans="2:6" ht="15">
      <c r="B219" s="25"/>
      <c r="C219" s="25"/>
      <c r="D219" s="25"/>
      <c r="E219" s="25"/>
      <c r="F219" s="25"/>
    </row>
    <row r="220" spans="1:6" ht="15">
      <c r="A220" s="23" t="s">
        <v>42</v>
      </c>
      <c r="B220" s="24" t="s">
        <v>131</v>
      </c>
      <c r="C220" s="25"/>
      <c r="D220" s="25"/>
      <c r="E220" s="25"/>
      <c r="F220" s="25"/>
    </row>
    <row r="221" spans="2:6" ht="15">
      <c r="B221" s="25"/>
      <c r="C221" s="25"/>
      <c r="D221" s="25"/>
      <c r="E221" s="25"/>
      <c r="F221" s="25"/>
    </row>
    <row r="225" spans="1:9" ht="15">
      <c r="A225" s="23" t="s">
        <v>43</v>
      </c>
      <c r="B225" s="24" t="s">
        <v>6</v>
      </c>
      <c r="C225" s="25"/>
      <c r="D225" s="25"/>
      <c r="E225" s="25"/>
      <c r="F225" s="25"/>
      <c r="G225" s="25"/>
      <c r="H225" s="25"/>
      <c r="I225" s="25"/>
    </row>
    <row r="226" spans="1:9" ht="15">
      <c r="A226" s="21"/>
      <c r="B226" s="25"/>
      <c r="C226" s="25"/>
      <c r="D226" s="25"/>
      <c r="E226" s="25"/>
      <c r="F226" s="36"/>
      <c r="G226" s="25"/>
      <c r="H226" s="36"/>
      <c r="I226" s="25"/>
    </row>
    <row r="227" spans="2:9" ht="15">
      <c r="B227" s="25"/>
      <c r="C227" s="25"/>
      <c r="D227" s="25"/>
      <c r="E227" s="25"/>
      <c r="F227" s="36" t="s">
        <v>88</v>
      </c>
      <c r="G227" s="25"/>
      <c r="H227" s="36" t="s">
        <v>88</v>
      </c>
      <c r="I227" s="25"/>
    </row>
    <row r="228" spans="2:9" ht="15">
      <c r="B228" s="25"/>
      <c r="C228" s="25"/>
      <c r="D228" s="25"/>
      <c r="E228" s="25"/>
      <c r="F228" s="36" t="s">
        <v>2</v>
      </c>
      <c r="G228" s="25"/>
      <c r="H228" s="36" t="s">
        <v>4</v>
      </c>
      <c r="I228" s="25"/>
    </row>
    <row r="229" spans="2:9" ht="15">
      <c r="B229" s="25"/>
      <c r="C229" s="25"/>
      <c r="D229" s="25"/>
      <c r="E229" s="25"/>
      <c r="F229" s="36" t="s">
        <v>238</v>
      </c>
      <c r="G229" s="25"/>
      <c r="H229" s="36" t="s">
        <v>238</v>
      </c>
      <c r="I229" s="25"/>
    </row>
    <row r="230" spans="2:9" ht="15">
      <c r="B230" s="25"/>
      <c r="C230" s="25"/>
      <c r="D230" s="25"/>
      <c r="E230" s="25"/>
      <c r="F230" s="36" t="s">
        <v>3</v>
      </c>
      <c r="G230" s="25"/>
      <c r="H230" s="36" t="s">
        <v>3</v>
      </c>
      <c r="I230" s="25"/>
    </row>
    <row r="231" spans="2:9" ht="15">
      <c r="B231" s="25" t="s">
        <v>116</v>
      </c>
      <c r="C231" s="25"/>
      <c r="D231" s="25"/>
      <c r="E231" s="25"/>
      <c r="F231" s="25"/>
      <c r="G231" s="25"/>
      <c r="H231" s="25"/>
      <c r="I231" s="25"/>
    </row>
    <row r="232" spans="2:9" ht="15">
      <c r="B232" s="25"/>
      <c r="C232" s="25"/>
      <c r="D232" s="25"/>
      <c r="E232" s="25"/>
      <c r="F232" s="25"/>
      <c r="G232" s="25"/>
      <c r="H232" s="25"/>
      <c r="I232" s="25"/>
    </row>
    <row r="233" spans="2:9" ht="15">
      <c r="B233" s="25" t="s">
        <v>118</v>
      </c>
      <c r="C233" s="25"/>
      <c r="D233" s="25"/>
      <c r="E233" s="25"/>
      <c r="F233" s="48"/>
      <c r="G233" s="48"/>
      <c r="H233" s="48"/>
      <c r="I233" s="25"/>
    </row>
    <row r="234" spans="2:9" ht="12.75" customHeight="1" hidden="1">
      <c r="B234" s="25"/>
      <c r="C234" s="25"/>
      <c r="D234" s="25"/>
      <c r="E234" s="25"/>
      <c r="F234" s="48"/>
      <c r="G234" s="48"/>
      <c r="H234" s="48"/>
      <c r="I234" s="25"/>
    </row>
    <row r="235" spans="2:9" ht="15">
      <c r="B235" s="53" t="s">
        <v>157</v>
      </c>
      <c r="C235" s="25"/>
      <c r="D235" s="25"/>
      <c r="E235" s="25"/>
      <c r="F235" s="48">
        <v>1252</v>
      </c>
      <c r="G235" s="48"/>
      <c r="H235" s="48">
        <v>2402</v>
      </c>
      <c r="I235" s="25"/>
    </row>
    <row r="236" spans="2:9" ht="15">
      <c r="B236" s="53" t="s">
        <v>158</v>
      </c>
      <c r="C236" s="25"/>
      <c r="D236" s="25"/>
      <c r="E236" s="25"/>
      <c r="F236" s="49">
        <v>36</v>
      </c>
      <c r="G236" s="48"/>
      <c r="H236" s="49">
        <v>14</v>
      </c>
      <c r="I236" s="25"/>
    </row>
    <row r="237" spans="2:9" ht="15">
      <c r="B237" s="25"/>
      <c r="C237" s="25"/>
      <c r="D237" s="25"/>
      <c r="E237" s="25"/>
      <c r="F237" s="54">
        <f>SUM(F235:F236)</f>
        <v>1288</v>
      </c>
      <c r="G237" s="48"/>
      <c r="H237" s="54">
        <f>SUM(H235:H236)</f>
        <v>2416</v>
      </c>
      <c r="I237" s="25"/>
    </row>
    <row r="238" spans="2:9" ht="15">
      <c r="B238" s="25" t="s">
        <v>159</v>
      </c>
      <c r="C238" s="25"/>
      <c r="D238" s="25"/>
      <c r="E238" s="25"/>
      <c r="F238" s="54"/>
      <c r="G238" s="48"/>
      <c r="H238" s="54"/>
      <c r="I238" s="25"/>
    </row>
    <row r="239" spans="2:9" ht="15">
      <c r="B239" s="53" t="s">
        <v>157</v>
      </c>
      <c r="C239" s="25"/>
      <c r="D239" s="25"/>
      <c r="E239" s="25"/>
      <c r="F239" s="48">
        <v>0</v>
      </c>
      <c r="G239" s="48"/>
      <c r="H239" s="48">
        <v>0</v>
      </c>
      <c r="I239" s="25"/>
    </row>
    <row r="240" spans="2:9" ht="15">
      <c r="B240" s="53" t="s">
        <v>158</v>
      </c>
      <c r="C240" s="25"/>
      <c r="D240" s="25"/>
      <c r="E240" s="25"/>
      <c r="F240" s="48">
        <v>0</v>
      </c>
      <c r="G240" s="48"/>
      <c r="H240" s="48">
        <v>-13</v>
      </c>
      <c r="I240" s="25"/>
    </row>
    <row r="241" spans="2:9" ht="15.75" thickBot="1">
      <c r="B241" s="25" t="s">
        <v>117</v>
      </c>
      <c r="C241" s="25"/>
      <c r="D241" s="25"/>
      <c r="E241" s="25"/>
      <c r="F241" s="44">
        <f>SUM(F237:F240)</f>
        <v>1288</v>
      </c>
      <c r="G241" s="48"/>
      <c r="H241" s="44">
        <f>SUM(H237:H240)</f>
        <v>2403</v>
      </c>
      <c r="I241" s="25"/>
    </row>
    <row r="242" spans="2:9" ht="15.75" thickTop="1">
      <c r="B242" s="25"/>
      <c r="C242" s="25"/>
      <c r="D242" s="25"/>
      <c r="E242" s="25"/>
      <c r="F242" s="25"/>
      <c r="G242" s="25"/>
      <c r="H242" s="25"/>
      <c r="I242" s="25"/>
    </row>
    <row r="243" spans="2:9" ht="15">
      <c r="B243" s="25"/>
      <c r="C243" s="25"/>
      <c r="D243" s="25"/>
      <c r="E243" s="25"/>
      <c r="F243" s="25"/>
      <c r="G243" s="25"/>
      <c r="H243" s="25"/>
      <c r="I243" s="25"/>
    </row>
    <row r="244" spans="2:9" ht="15">
      <c r="B244" s="25" t="s">
        <v>162</v>
      </c>
      <c r="C244" s="25"/>
      <c r="D244" s="25"/>
      <c r="E244" s="25"/>
      <c r="F244" s="25"/>
      <c r="G244" s="25"/>
      <c r="H244" s="25"/>
      <c r="I244" s="25"/>
    </row>
    <row r="245" spans="2:9" ht="15">
      <c r="B245" s="25"/>
      <c r="C245" s="25"/>
      <c r="D245" s="25"/>
      <c r="E245" s="25"/>
      <c r="F245" s="25"/>
      <c r="G245" s="25"/>
      <c r="H245" s="25"/>
      <c r="I245" s="25"/>
    </row>
    <row r="246" spans="2:9" ht="15">
      <c r="B246" s="25"/>
      <c r="C246" s="25"/>
      <c r="D246" s="25"/>
      <c r="E246" s="25"/>
      <c r="F246" s="36" t="s">
        <v>88</v>
      </c>
      <c r="G246" s="25"/>
      <c r="H246" s="36" t="s">
        <v>88</v>
      </c>
      <c r="I246" s="25"/>
    </row>
    <row r="247" spans="2:9" ht="15">
      <c r="B247" s="25"/>
      <c r="C247" s="25"/>
      <c r="D247" s="25"/>
      <c r="E247" s="25"/>
      <c r="F247" s="36" t="s">
        <v>2</v>
      </c>
      <c r="G247" s="25"/>
      <c r="H247" s="36" t="s">
        <v>4</v>
      </c>
      <c r="I247" s="25"/>
    </row>
    <row r="248" spans="2:9" ht="15">
      <c r="B248" s="25"/>
      <c r="C248" s="25"/>
      <c r="D248" s="25"/>
      <c r="E248" s="25"/>
      <c r="F248" s="36" t="str">
        <f>F229</f>
        <v>30.6.05</v>
      </c>
      <c r="G248" s="25"/>
      <c r="H248" s="36" t="str">
        <f>H229</f>
        <v>30.6.05</v>
      </c>
      <c r="I248" s="25"/>
    </row>
    <row r="249" spans="2:9" ht="15">
      <c r="B249" s="25"/>
      <c r="C249" s="25"/>
      <c r="D249" s="25"/>
      <c r="E249" s="25"/>
      <c r="F249" s="36" t="s">
        <v>3</v>
      </c>
      <c r="G249" s="25"/>
      <c r="H249" s="36" t="s">
        <v>3</v>
      </c>
      <c r="I249" s="25"/>
    </row>
    <row r="250" spans="2:9" ht="15">
      <c r="B250" s="25"/>
      <c r="C250" s="25"/>
      <c r="D250" s="25"/>
      <c r="E250" s="25"/>
      <c r="F250" s="25"/>
      <c r="G250" s="25"/>
      <c r="H250" s="25"/>
      <c r="I250" s="25"/>
    </row>
    <row r="251" spans="2:9" ht="15">
      <c r="B251" s="25" t="s">
        <v>160</v>
      </c>
      <c r="C251" s="25"/>
      <c r="D251" s="25"/>
      <c r="E251" s="25"/>
      <c r="F251" s="48">
        <f>'IS'!B31*0.28</f>
        <v>1317</v>
      </c>
      <c r="G251" s="48"/>
      <c r="H251" s="48">
        <f>'IS'!F31*28%</f>
        <v>2452</v>
      </c>
      <c r="I251" s="25"/>
    </row>
    <row r="252" spans="2:9" ht="15">
      <c r="B252" s="25" t="s">
        <v>161</v>
      </c>
      <c r="C252" s="25"/>
      <c r="D252" s="25"/>
      <c r="E252" s="25"/>
      <c r="F252" s="48">
        <v>99</v>
      </c>
      <c r="G252" s="48"/>
      <c r="H252" s="48">
        <v>147</v>
      </c>
      <c r="I252" s="25"/>
    </row>
    <row r="253" spans="2:9" ht="15" hidden="1">
      <c r="B253" s="25" t="s">
        <v>195</v>
      </c>
      <c r="C253" s="25"/>
      <c r="D253" s="25"/>
      <c r="E253" s="25"/>
      <c r="F253" s="48">
        <v>0</v>
      </c>
      <c r="G253" s="48"/>
      <c r="H253" s="48">
        <v>0</v>
      </c>
      <c r="I253" s="25"/>
    </row>
    <row r="254" spans="2:9" ht="15">
      <c r="B254" s="25" t="s">
        <v>229</v>
      </c>
      <c r="C254" s="25"/>
      <c r="D254" s="25"/>
      <c r="E254" s="25"/>
      <c r="F254" s="48">
        <v>-72</v>
      </c>
      <c r="G254" s="48"/>
      <c r="H254" s="48">
        <v>-79</v>
      </c>
      <c r="I254" s="25"/>
    </row>
    <row r="255" spans="2:9" ht="15" hidden="1">
      <c r="B255" s="25" t="s">
        <v>215</v>
      </c>
      <c r="C255" s="25"/>
      <c r="D255" s="25"/>
      <c r="E255" s="25"/>
      <c r="F255" s="48">
        <v>0</v>
      </c>
      <c r="G255" s="48"/>
      <c r="H255" s="48">
        <v>0</v>
      </c>
      <c r="I255" s="25"/>
    </row>
    <row r="256" spans="2:9" ht="15">
      <c r="B256" s="25" t="s">
        <v>119</v>
      </c>
      <c r="C256" s="25"/>
      <c r="D256" s="25"/>
      <c r="E256" s="25"/>
      <c r="F256" s="48">
        <v>-23</v>
      </c>
      <c r="G256" s="48"/>
      <c r="H256" s="48">
        <v>-65</v>
      </c>
      <c r="I256" s="25"/>
    </row>
    <row r="257" spans="2:9" ht="15">
      <c r="B257" s="25" t="s">
        <v>185</v>
      </c>
      <c r="C257" s="25"/>
      <c r="D257" s="25"/>
      <c r="E257" s="25"/>
      <c r="F257" s="48">
        <v>-33</v>
      </c>
      <c r="G257" s="48"/>
      <c r="H257" s="48">
        <v>-39</v>
      </c>
      <c r="I257" s="25"/>
    </row>
    <row r="258" spans="2:9" ht="15">
      <c r="B258" s="25" t="s">
        <v>159</v>
      </c>
      <c r="C258" s="25"/>
      <c r="D258" s="25"/>
      <c r="E258" s="25"/>
      <c r="F258" s="48">
        <v>0</v>
      </c>
      <c r="G258" s="48"/>
      <c r="H258" s="48">
        <f>H239+H240</f>
        <v>-13</v>
      </c>
      <c r="I258" s="25"/>
    </row>
    <row r="259" spans="2:9" ht="15.75" thickBot="1">
      <c r="B259" s="25" t="s">
        <v>117</v>
      </c>
      <c r="C259" s="25"/>
      <c r="D259" s="25"/>
      <c r="E259" s="25"/>
      <c r="F259" s="50">
        <f>SUM(F251:F258)</f>
        <v>1288</v>
      </c>
      <c r="G259" s="48"/>
      <c r="H259" s="50">
        <f>SUM(H251:H258)</f>
        <v>2403</v>
      </c>
      <c r="I259" s="25"/>
    </row>
    <row r="260" spans="6:8" ht="15.75" thickTop="1">
      <c r="F260" s="48"/>
      <c r="G260" s="48"/>
      <c r="H260" s="48"/>
    </row>
    <row r="261" spans="1:2" ht="15">
      <c r="A261" s="23" t="s">
        <v>44</v>
      </c>
      <c r="B261" s="27" t="s">
        <v>57</v>
      </c>
    </row>
    <row r="266" spans="1:2" ht="15">
      <c r="A266" s="23" t="s">
        <v>46</v>
      </c>
      <c r="B266" s="27" t="s">
        <v>45</v>
      </c>
    </row>
    <row r="272" spans="2:3" ht="15">
      <c r="B272" s="25"/>
      <c r="C272" s="25"/>
    </row>
    <row r="273" spans="2:3" ht="15">
      <c r="B273" s="25"/>
      <c r="C273" s="25"/>
    </row>
    <row r="274" spans="2:3" ht="15">
      <c r="B274" s="25"/>
      <c r="C274" s="25"/>
    </row>
    <row r="275" spans="2:3" ht="15">
      <c r="B275" s="25"/>
      <c r="C275" s="25"/>
    </row>
    <row r="276" spans="2:3" ht="15">
      <c r="B276" s="25"/>
      <c r="C276" s="25"/>
    </row>
    <row r="277" spans="2:3" ht="15">
      <c r="B277" s="25"/>
      <c r="C277" s="25"/>
    </row>
    <row r="278" spans="2:3" ht="15">
      <c r="B278" s="25"/>
      <c r="C278" s="25"/>
    </row>
    <row r="279" spans="2:3" ht="15">
      <c r="B279" s="25"/>
      <c r="C279" s="25"/>
    </row>
    <row r="280" spans="2:3" ht="15">
      <c r="B280" s="25"/>
      <c r="C280" s="25"/>
    </row>
    <row r="281" spans="2:3" ht="15">
      <c r="B281" s="25"/>
      <c r="C281" s="25"/>
    </row>
    <row r="282" spans="2:3" ht="15">
      <c r="B282" s="25"/>
      <c r="C282" s="25"/>
    </row>
    <row r="283" spans="2:3" ht="15">
      <c r="B283" s="25"/>
      <c r="C283" s="25"/>
    </row>
    <row r="284" spans="2:3" ht="15">
      <c r="B284" s="25"/>
      <c r="C284" s="25"/>
    </row>
    <row r="285" spans="1:4" ht="15">
      <c r="A285" s="23" t="s">
        <v>47</v>
      </c>
      <c r="B285" s="24" t="s">
        <v>220</v>
      </c>
      <c r="C285" s="25"/>
      <c r="D285" s="25"/>
    </row>
    <row r="314" spans="2:4" ht="15">
      <c r="B314" s="25"/>
      <c r="C314" s="25"/>
      <c r="D314" s="25"/>
    </row>
    <row r="315" spans="2:4" ht="15">
      <c r="B315" s="25"/>
      <c r="C315" s="25"/>
      <c r="D315" s="25"/>
    </row>
    <row r="316" spans="2:4" ht="15">
      <c r="B316" s="25"/>
      <c r="C316" s="25"/>
      <c r="D316" s="25"/>
    </row>
    <row r="317" spans="2:4" ht="15">
      <c r="B317" s="25"/>
      <c r="C317" s="25"/>
      <c r="D317" s="25"/>
    </row>
    <row r="318" spans="2:4" ht="15">
      <c r="B318" s="25"/>
      <c r="C318" s="25"/>
      <c r="D318" s="25"/>
    </row>
    <row r="319" spans="2:4" ht="15">
      <c r="B319" s="25"/>
      <c r="C319" s="25"/>
      <c r="D319" s="25"/>
    </row>
    <row r="320" spans="2:4" ht="15">
      <c r="B320" s="25"/>
      <c r="C320" s="25"/>
      <c r="D320" s="25"/>
    </row>
    <row r="321" spans="2:4" ht="15">
      <c r="B321" s="25"/>
      <c r="C321" s="25"/>
      <c r="D321" s="25"/>
    </row>
    <row r="322" spans="1:7" ht="15">
      <c r="A322" s="23" t="s">
        <v>49</v>
      </c>
      <c r="B322" s="24" t="s">
        <v>48</v>
      </c>
      <c r="C322" s="25"/>
      <c r="D322" s="25"/>
      <c r="E322" s="25"/>
      <c r="G322" s="25"/>
    </row>
    <row r="323" spans="2:7" ht="15">
      <c r="B323" s="25"/>
      <c r="C323" s="25"/>
      <c r="D323" s="25"/>
      <c r="E323" s="25"/>
      <c r="F323" s="25"/>
      <c r="G323" s="25"/>
    </row>
    <row r="324" spans="2:8" ht="15">
      <c r="B324" s="25"/>
      <c r="C324" s="25"/>
      <c r="D324" s="36" t="s">
        <v>120</v>
      </c>
      <c r="E324" s="36"/>
      <c r="F324" s="36" t="s">
        <v>121</v>
      </c>
      <c r="G324" s="36"/>
      <c r="H324" s="36" t="s">
        <v>14</v>
      </c>
    </row>
    <row r="325" spans="2:8" ht="15">
      <c r="B325" s="25" t="s">
        <v>125</v>
      </c>
      <c r="C325" s="25"/>
      <c r="D325" s="36" t="s">
        <v>3</v>
      </c>
      <c r="E325" s="25"/>
      <c r="F325" s="36" t="s">
        <v>3</v>
      </c>
      <c r="G325" s="25"/>
      <c r="H325" s="36" t="s">
        <v>3</v>
      </c>
    </row>
    <row r="326" spans="2:8" ht="15">
      <c r="B326" s="25"/>
      <c r="C326" s="25"/>
      <c r="D326" s="25"/>
      <c r="E326" s="25"/>
      <c r="F326" s="25"/>
      <c r="G326" s="25"/>
      <c r="H326" s="25"/>
    </row>
    <row r="327" spans="2:8" ht="15">
      <c r="B327" s="55" t="s">
        <v>126</v>
      </c>
      <c r="C327" s="25"/>
      <c r="D327" s="48"/>
      <c r="E327" s="48"/>
      <c r="F327" s="48"/>
      <c r="G327" s="48"/>
      <c r="H327" s="48"/>
    </row>
    <row r="328" spans="2:8" ht="15">
      <c r="B328" s="25"/>
      <c r="C328" s="25"/>
      <c r="D328" s="48"/>
      <c r="E328" s="48"/>
      <c r="F328" s="48"/>
      <c r="G328" s="48"/>
      <c r="H328" s="48"/>
    </row>
    <row r="329" spans="1:8" s="25" customFormat="1" ht="15">
      <c r="A329" s="29"/>
      <c r="B329" s="25" t="s">
        <v>122</v>
      </c>
      <c r="D329" s="48">
        <v>1804</v>
      </c>
      <c r="E329" s="48"/>
      <c r="F329" s="48">
        <v>0</v>
      </c>
      <c r="G329" s="48"/>
      <c r="H329" s="48">
        <f>SUM(D329:F329)</f>
        <v>1804</v>
      </c>
    </row>
    <row r="330" spans="2:8" ht="15">
      <c r="B330" s="25" t="s">
        <v>201</v>
      </c>
      <c r="C330" s="25"/>
      <c r="D330" s="48">
        <v>355</v>
      </c>
      <c r="E330" s="48"/>
      <c r="F330" s="48">
        <v>0</v>
      </c>
      <c r="G330" s="48"/>
      <c r="H330" s="48">
        <f>SUM(D330:F330)</f>
        <v>355</v>
      </c>
    </row>
    <row r="331" spans="2:8" ht="15">
      <c r="B331" s="25" t="s">
        <v>127</v>
      </c>
      <c r="C331" s="25"/>
      <c r="D331" s="48">
        <v>53735</v>
      </c>
      <c r="E331" s="48"/>
      <c r="F331" s="48">
        <v>0</v>
      </c>
      <c r="G331" s="48"/>
      <c r="H331" s="48">
        <f>SUM(D331:F331)</f>
        <v>53735</v>
      </c>
    </row>
    <row r="332" spans="2:8" ht="15" hidden="1">
      <c r="B332" s="25" t="s">
        <v>123</v>
      </c>
      <c r="C332" s="25"/>
      <c r="D332" s="48">
        <v>0</v>
      </c>
      <c r="E332" s="48"/>
      <c r="F332" s="48">
        <v>0</v>
      </c>
      <c r="G332" s="48"/>
      <c r="H332" s="48">
        <f>SUM(D332:F332)</f>
        <v>0</v>
      </c>
    </row>
    <row r="333" spans="2:8" ht="15">
      <c r="B333" s="25" t="s">
        <v>124</v>
      </c>
      <c r="C333" s="25"/>
      <c r="D333" s="56">
        <f>SUM(D329:D332)</f>
        <v>55894</v>
      </c>
      <c r="E333" s="48"/>
      <c r="F333" s="56">
        <f>SUM(F329:F332)</f>
        <v>0</v>
      </c>
      <c r="G333" s="48"/>
      <c r="H333" s="56">
        <f>SUM(H329:H332)</f>
        <v>55894</v>
      </c>
    </row>
    <row r="334" spans="2:8" ht="15">
      <c r="B334" s="25"/>
      <c r="C334" s="25"/>
      <c r="D334" s="48"/>
      <c r="E334" s="48"/>
      <c r="F334" s="48"/>
      <c r="G334" s="48"/>
      <c r="H334" s="48"/>
    </row>
    <row r="335" spans="2:8" ht="15">
      <c r="B335" s="55" t="s">
        <v>128</v>
      </c>
      <c r="C335" s="25"/>
      <c r="D335" s="48"/>
      <c r="E335" s="48"/>
      <c r="F335" s="48"/>
      <c r="G335" s="48"/>
      <c r="H335" s="48"/>
    </row>
    <row r="336" spans="2:8" ht="15">
      <c r="B336" s="25"/>
      <c r="C336" s="25"/>
      <c r="D336" s="48"/>
      <c r="E336" s="48"/>
      <c r="F336" s="48"/>
      <c r="G336" s="48"/>
      <c r="H336" s="48"/>
    </row>
    <row r="337" spans="2:8" ht="15">
      <c r="B337" s="25" t="s">
        <v>201</v>
      </c>
      <c r="C337" s="25"/>
      <c r="D337" s="48">
        <v>465</v>
      </c>
      <c r="E337" s="48"/>
      <c r="F337" s="48">
        <v>0</v>
      </c>
      <c r="G337" s="48"/>
      <c r="H337" s="48">
        <f>SUM(D337:F337)</f>
        <v>465</v>
      </c>
    </row>
    <row r="338" spans="2:8" ht="15" hidden="1">
      <c r="B338" s="25" t="s">
        <v>123</v>
      </c>
      <c r="C338" s="25"/>
      <c r="D338" s="48">
        <v>0</v>
      </c>
      <c r="E338" s="48"/>
      <c r="F338" s="48">
        <v>0</v>
      </c>
      <c r="G338" s="48"/>
      <c r="H338" s="48">
        <f>SUM(D338:F338)</f>
        <v>0</v>
      </c>
    </row>
    <row r="339" spans="2:8" ht="15">
      <c r="B339" s="25" t="s">
        <v>124</v>
      </c>
      <c r="C339" s="25"/>
      <c r="D339" s="56">
        <f>SUM(D337:D338)</f>
        <v>465</v>
      </c>
      <c r="E339" s="48"/>
      <c r="F339" s="56">
        <f>SUM(F335:F338)</f>
        <v>0</v>
      </c>
      <c r="G339" s="48"/>
      <c r="H339" s="56">
        <f>SUM(H335:H338)</f>
        <v>465</v>
      </c>
    </row>
    <row r="340" spans="2:8" ht="15">
      <c r="B340" s="25"/>
      <c r="C340" s="25"/>
      <c r="D340" s="48"/>
      <c r="E340" s="48"/>
      <c r="F340" s="48"/>
      <c r="G340" s="48"/>
      <c r="H340" s="48"/>
    </row>
    <row r="341" spans="2:8" ht="15.75" thickBot="1">
      <c r="B341" s="25" t="s">
        <v>14</v>
      </c>
      <c r="C341" s="25"/>
      <c r="D341" s="50">
        <f>D333+D339</f>
        <v>56359</v>
      </c>
      <c r="E341" s="25"/>
      <c r="F341" s="50">
        <f>F333+F339</f>
        <v>0</v>
      </c>
      <c r="G341" s="25"/>
      <c r="H341" s="50">
        <f>H333+H339</f>
        <v>56359</v>
      </c>
    </row>
    <row r="342" spans="2:8" ht="15.75" thickTop="1">
      <c r="B342" s="25"/>
      <c r="C342" s="25"/>
      <c r="D342" s="25"/>
      <c r="E342" s="25"/>
      <c r="F342" s="25"/>
      <c r="G342" s="25"/>
      <c r="H342" s="25"/>
    </row>
    <row r="344" spans="1:2" ht="15">
      <c r="A344" s="23" t="s">
        <v>51</v>
      </c>
      <c r="B344" s="27" t="s">
        <v>50</v>
      </c>
    </row>
    <row r="351" spans="1:2" ht="15">
      <c r="A351" s="23" t="s">
        <v>53</v>
      </c>
      <c r="B351" s="27" t="s">
        <v>52</v>
      </c>
    </row>
    <row r="356" spans="1:11" ht="15">
      <c r="A356" s="23" t="s">
        <v>129</v>
      </c>
      <c r="B356" s="24" t="s">
        <v>130</v>
      </c>
      <c r="C356" s="25"/>
      <c r="D356" s="25"/>
      <c r="E356" s="25"/>
      <c r="F356" s="25"/>
      <c r="G356" s="25"/>
      <c r="H356" s="25"/>
      <c r="I356" s="25"/>
      <c r="J356" s="25"/>
      <c r="K356" s="25"/>
    </row>
    <row r="357" spans="1:11" ht="15">
      <c r="A357" s="23"/>
      <c r="B357" s="24"/>
      <c r="C357" s="25"/>
      <c r="D357" s="25"/>
      <c r="E357" s="25"/>
      <c r="F357" s="25"/>
      <c r="G357" s="25"/>
      <c r="H357" s="25"/>
      <c r="I357" s="25"/>
      <c r="J357" s="25"/>
      <c r="K357" s="25"/>
    </row>
    <row r="358" spans="1:11" ht="15">
      <c r="A358" s="23"/>
      <c r="B358" s="25" t="s">
        <v>59</v>
      </c>
      <c r="C358" s="25"/>
      <c r="D358" s="25"/>
      <c r="E358" s="25"/>
      <c r="F358" s="25"/>
      <c r="G358" s="25"/>
      <c r="H358" s="25"/>
      <c r="I358" s="25"/>
      <c r="J358" s="25"/>
      <c r="K358" s="25"/>
    </row>
    <row r="359" spans="1:11" ht="15">
      <c r="A359" s="23"/>
      <c r="B359" s="25"/>
      <c r="C359" s="25"/>
      <c r="D359" s="25"/>
      <c r="E359" s="25"/>
      <c r="F359" s="25"/>
      <c r="G359" s="25"/>
      <c r="H359" s="25"/>
      <c r="I359" s="25"/>
      <c r="J359" s="25"/>
      <c r="K359" s="25"/>
    </row>
    <row r="360" spans="1:11" ht="15">
      <c r="A360" s="23"/>
      <c r="B360" s="25"/>
      <c r="C360" s="25"/>
      <c r="D360" s="25"/>
      <c r="E360" s="25"/>
      <c r="F360" s="36"/>
      <c r="G360" s="25"/>
      <c r="H360" s="36"/>
      <c r="I360" s="25"/>
      <c r="J360" s="25"/>
      <c r="K360" s="25"/>
    </row>
    <row r="361" spans="1:11" ht="15">
      <c r="A361" s="23"/>
      <c r="B361" s="24"/>
      <c r="C361" s="25"/>
      <c r="D361" s="25"/>
      <c r="E361" s="25"/>
      <c r="F361" s="57" t="s">
        <v>163</v>
      </c>
      <c r="G361" s="58"/>
      <c r="H361" s="36" t="s">
        <v>164</v>
      </c>
      <c r="I361" s="58"/>
      <c r="J361" s="58"/>
      <c r="K361" s="25"/>
    </row>
    <row r="362" spans="1:11" ht="15">
      <c r="A362" s="23"/>
      <c r="B362" s="24"/>
      <c r="C362" s="25"/>
      <c r="D362" s="25"/>
      <c r="E362" s="25"/>
      <c r="F362" s="36" t="s">
        <v>88</v>
      </c>
      <c r="G362" s="58"/>
      <c r="H362" s="36" t="s">
        <v>88</v>
      </c>
      <c r="I362" s="58"/>
      <c r="J362" s="58"/>
      <c r="K362" s="25"/>
    </row>
    <row r="363" spans="1:11" ht="15">
      <c r="A363" s="23"/>
      <c r="B363" s="24"/>
      <c r="C363" s="25"/>
      <c r="D363" s="25"/>
      <c r="E363" s="25"/>
      <c r="F363" s="36" t="s">
        <v>2</v>
      </c>
      <c r="G363" s="58"/>
      <c r="H363" s="36" t="s">
        <v>4</v>
      </c>
      <c r="I363" s="58"/>
      <c r="J363" s="58"/>
      <c r="K363" s="25"/>
    </row>
    <row r="364" spans="2:11" ht="15">
      <c r="B364" s="25"/>
      <c r="C364" s="25"/>
      <c r="D364" s="25"/>
      <c r="E364" s="25"/>
      <c r="F364" s="36" t="s">
        <v>238</v>
      </c>
      <c r="G364" s="25"/>
      <c r="H364" s="36" t="s">
        <v>238</v>
      </c>
      <c r="I364" s="25"/>
      <c r="J364" s="25"/>
      <c r="K364" s="25"/>
    </row>
    <row r="365" spans="2:11" ht="15">
      <c r="B365" s="25"/>
      <c r="C365" s="25"/>
      <c r="D365" s="25"/>
      <c r="E365" s="25"/>
      <c r="F365" s="36"/>
      <c r="G365" s="25"/>
      <c r="H365" s="36"/>
      <c r="I365" s="25"/>
      <c r="J365" s="25"/>
      <c r="K365" s="25"/>
    </row>
    <row r="366" spans="2:11" ht="15.75" thickBot="1">
      <c r="B366" s="25" t="s">
        <v>177</v>
      </c>
      <c r="C366" s="25"/>
      <c r="D366" s="25"/>
      <c r="E366" s="25"/>
      <c r="F366" s="51">
        <f>'IS'!B39</f>
        <v>3393</v>
      </c>
      <c r="G366" s="48"/>
      <c r="H366" s="51">
        <f>'IS'!F39</f>
        <v>6327</v>
      </c>
      <c r="I366" s="25"/>
      <c r="J366" s="25"/>
      <c r="K366" s="25"/>
    </row>
    <row r="367" spans="2:11" ht="15.75" thickTop="1">
      <c r="B367" s="25"/>
      <c r="C367" s="25"/>
      <c r="D367" s="25"/>
      <c r="E367" s="25"/>
      <c r="F367" s="59"/>
      <c r="G367" s="48"/>
      <c r="H367" s="59"/>
      <c r="I367" s="25"/>
      <c r="J367" s="25"/>
      <c r="K367" s="25"/>
    </row>
    <row r="368" spans="2:11" ht="15">
      <c r="B368" s="25" t="s">
        <v>58</v>
      </c>
      <c r="C368" s="25"/>
      <c r="D368" s="25"/>
      <c r="E368" s="25"/>
      <c r="F368" s="59"/>
      <c r="G368" s="48"/>
      <c r="H368" s="59"/>
      <c r="I368" s="25"/>
      <c r="J368" s="25"/>
      <c r="K368" s="25"/>
    </row>
    <row r="369" spans="2:11" ht="15.75" thickBot="1">
      <c r="B369" s="25" t="s">
        <v>194</v>
      </c>
      <c r="C369" s="25"/>
      <c r="D369" s="25"/>
      <c r="E369" s="25"/>
      <c r="F369" s="51">
        <v>80000</v>
      </c>
      <c r="G369" s="48"/>
      <c r="H369" s="51">
        <v>80000</v>
      </c>
      <c r="I369" s="25"/>
      <c r="J369" s="25"/>
      <c r="K369" s="25"/>
    </row>
    <row r="370" spans="2:11" ht="15.75" thickTop="1">
      <c r="B370" s="25"/>
      <c r="C370" s="25"/>
      <c r="D370" s="25"/>
      <c r="E370" s="25"/>
      <c r="F370" s="59"/>
      <c r="G370" s="48"/>
      <c r="H370" s="59"/>
      <c r="I370" s="25"/>
      <c r="J370" s="25"/>
      <c r="K370" s="25"/>
    </row>
    <row r="371" spans="2:11" ht="15">
      <c r="B371" s="25" t="s">
        <v>137</v>
      </c>
      <c r="C371" s="25"/>
      <c r="D371" s="25"/>
      <c r="E371" s="25"/>
      <c r="F371" s="25"/>
      <c r="G371" s="25"/>
      <c r="H371" s="25"/>
      <c r="I371" s="25"/>
      <c r="J371" s="25"/>
      <c r="K371" s="25"/>
    </row>
    <row r="372" spans="2:11" ht="15">
      <c r="B372" s="25" t="s">
        <v>136</v>
      </c>
      <c r="C372" s="25"/>
      <c r="D372" s="25"/>
      <c r="E372" s="25"/>
      <c r="F372" s="25"/>
      <c r="G372" s="25"/>
      <c r="H372" s="25"/>
      <c r="I372" s="25"/>
      <c r="J372" s="25"/>
      <c r="K372" s="25"/>
    </row>
    <row r="373" spans="2:11" ht="15.75" thickBot="1">
      <c r="B373" s="25" t="s">
        <v>178</v>
      </c>
      <c r="C373" s="25"/>
      <c r="D373" s="25"/>
      <c r="E373" s="25"/>
      <c r="F373" s="60">
        <f>F366/F369</f>
        <v>0.04</v>
      </c>
      <c r="G373" s="48"/>
      <c r="H373" s="60">
        <f>H366/H369</f>
        <v>0.08</v>
      </c>
      <c r="I373" s="25"/>
      <c r="J373" s="25"/>
      <c r="K373" s="25"/>
    </row>
    <row r="374" spans="2:11" ht="15.75" thickTop="1">
      <c r="B374" s="25"/>
      <c r="C374" s="25"/>
      <c r="D374" s="25"/>
      <c r="E374" s="25"/>
      <c r="F374" s="61"/>
      <c r="G374" s="48"/>
      <c r="H374" s="61"/>
      <c r="I374" s="25"/>
      <c r="J374" s="25"/>
      <c r="K374" s="25"/>
    </row>
    <row r="375" spans="2:11" ht="15" hidden="1">
      <c r="B375" s="25"/>
      <c r="C375" s="25"/>
      <c r="D375" s="25"/>
      <c r="E375" s="25"/>
      <c r="F375" s="61"/>
      <c r="G375" s="48"/>
      <c r="H375" s="61"/>
      <c r="I375" s="25"/>
      <c r="J375" s="25"/>
      <c r="K375" s="25"/>
    </row>
    <row r="376" spans="2:11" ht="15.75" hidden="1" thickBot="1">
      <c r="B376" s="25" t="s">
        <v>140</v>
      </c>
      <c r="C376" s="25"/>
      <c r="D376" s="25"/>
      <c r="E376" s="25"/>
      <c r="F376" s="51">
        <f>'IS'!B39</f>
        <v>3393</v>
      </c>
      <c r="G376" s="48"/>
      <c r="H376" s="51">
        <f>'IS'!F39</f>
        <v>6327</v>
      </c>
      <c r="I376" s="25"/>
      <c r="J376" s="25"/>
      <c r="K376" s="25"/>
    </row>
    <row r="377" spans="2:11" ht="15" hidden="1">
      <c r="B377" s="25"/>
      <c r="C377" s="25"/>
      <c r="D377" s="25"/>
      <c r="E377" s="25"/>
      <c r="F377" s="61"/>
      <c r="G377" s="48"/>
      <c r="H377" s="61"/>
      <c r="I377" s="25"/>
      <c r="J377" s="25"/>
      <c r="K377" s="25"/>
    </row>
    <row r="378" spans="2:11" ht="15" hidden="1">
      <c r="B378" s="25" t="s">
        <v>138</v>
      </c>
      <c r="C378" s="25"/>
      <c r="D378" s="25"/>
      <c r="E378" s="25"/>
      <c r="F378" s="59"/>
      <c r="G378" s="48"/>
      <c r="H378" s="59"/>
      <c r="I378" s="25"/>
      <c r="J378" s="25"/>
      <c r="K378" s="25"/>
    </row>
    <row r="379" spans="2:11" ht="15.75" hidden="1" thickBot="1">
      <c r="B379" s="25" t="s">
        <v>169</v>
      </c>
      <c r="C379" s="25"/>
      <c r="D379" s="25"/>
      <c r="E379" s="25"/>
      <c r="F379" s="51">
        <v>30569</v>
      </c>
      <c r="G379" s="48"/>
      <c r="H379" s="51">
        <v>30569</v>
      </c>
      <c r="I379" s="25"/>
      <c r="J379" s="25"/>
      <c r="K379" s="25"/>
    </row>
    <row r="380" spans="2:11" ht="15" hidden="1">
      <c r="B380" s="25"/>
      <c r="C380" s="25"/>
      <c r="D380" s="25"/>
      <c r="E380" s="25"/>
      <c r="F380" s="61"/>
      <c r="G380" s="48"/>
      <c r="H380" s="61"/>
      <c r="I380" s="25"/>
      <c r="J380" s="25"/>
      <c r="K380" s="25"/>
    </row>
    <row r="381" spans="2:11" ht="15" hidden="1">
      <c r="B381" s="62" t="s">
        <v>166</v>
      </c>
      <c r="C381" s="25"/>
      <c r="D381" s="25"/>
      <c r="E381" s="25"/>
      <c r="F381" s="25"/>
      <c r="G381" s="25"/>
      <c r="H381" s="25"/>
      <c r="I381" s="25"/>
      <c r="J381" s="25"/>
      <c r="K381" s="25"/>
    </row>
    <row r="382" spans="2:11" ht="15" hidden="1">
      <c r="B382" s="62" t="s">
        <v>139</v>
      </c>
      <c r="C382" s="25"/>
      <c r="D382" s="25"/>
      <c r="E382" s="25"/>
      <c r="F382" s="25"/>
      <c r="G382" s="25"/>
      <c r="H382" s="25"/>
      <c r="I382" s="25"/>
      <c r="J382" s="25"/>
      <c r="K382" s="25"/>
    </row>
    <row r="383" spans="2:11" ht="15.75" hidden="1" thickBot="1">
      <c r="B383" s="62" t="s">
        <v>168</v>
      </c>
      <c r="C383" s="25"/>
      <c r="D383" s="25"/>
      <c r="E383" s="25"/>
      <c r="F383" s="60">
        <f>(F376/F379)*100</f>
        <v>11.1</v>
      </c>
      <c r="G383" s="48"/>
      <c r="H383" s="60">
        <f>(H376/H379)*100</f>
        <v>20.7</v>
      </c>
      <c r="I383" s="25"/>
      <c r="J383" s="25"/>
      <c r="K383" s="25"/>
    </row>
    <row r="384" spans="2:11" ht="15" hidden="1">
      <c r="B384" s="25"/>
      <c r="C384" s="25"/>
      <c r="D384" s="25"/>
      <c r="E384" s="25"/>
      <c r="F384" s="61"/>
      <c r="G384" s="48"/>
      <c r="H384" s="61"/>
      <c r="I384" s="25"/>
      <c r="J384" s="25"/>
      <c r="K384" s="25"/>
    </row>
    <row r="385" spans="2:11" ht="15">
      <c r="B385" s="25"/>
      <c r="C385" s="25"/>
      <c r="D385" s="25"/>
      <c r="E385" s="25"/>
      <c r="F385" s="59"/>
      <c r="G385" s="48"/>
      <c r="H385" s="59"/>
      <c r="I385" s="25"/>
      <c r="J385" s="25"/>
      <c r="K385" s="25"/>
    </row>
    <row r="386" spans="2:11" ht="15">
      <c r="B386" s="25"/>
      <c r="C386" s="25"/>
      <c r="D386" s="25"/>
      <c r="E386" s="25"/>
      <c r="F386" s="59"/>
      <c r="G386" s="48"/>
      <c r="H386" s="59"/>
      <c r="I386" s="25"/>
      <c r="J386" s="25"/>
      <c r="K386" s="25"/>
    </row>
    <row r="387" spans="2:11" ht="15">
      <c r="B387" s="25"/>
      <c r="C387" s="25"/>
      <c r="D387" s="25"/>
      <c r="E387" s="25"/>
      <c r="F387" s="36"/>
      <c r="G387" s="25"/>
      <c r="H387" s="36"/>
      <c r="I387" s="25"/>
      <c r="J387" s="25"/>
      <c r="K387" s="25"/>
    </row>
    <row r="388" spans="2:11" ht="15">
      <c r="B388" s="25"/>
      <c r="C388" s="25"/>
      <c r="D388" s="25"/>
      <c r="E388" s="25"/>
      <c r="F388" s="36"/>
      <c r="G388" s="25"/>
      <c r="H388" s="36"/>
      <c r="I388" s="25"/>
      <c r="J388" s="25"/>
      <c r="K388" s="25"/>
    </row>
    <row r="389" ht="15">
      <c r="A389" s="63"/>
    </row>
    <row r="400" ht="15">
      <c r="B400" s="27"/>
    </row>
    <row r="405" ht="15">
      <c r="B405" s="27"/>
    </row>
  </sheetData>
  <printOptions/>
  <pageMargins left="1.5" right="0.38" top="0.5" bottom="0.75" header="0.5" footer="0.5"/>
  <pageSetup horizontalDpi="600" verticalDpi="600" orientation="portrait" paperSize="9" scale="80" r:id="rId2"/>
  <rowBreaks count="2" manualBreakCount="2">
    <brk id="75" max="255" man="1"/>
    <brk id="224" max="255" man="1"/>
  </rowBreaks>
  <colBreaks count="1" manualBreakCount="1">
    <brk id="9"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whr</cp:lastModifiedBy>
  <cp:lastPrinted>2005-08-23T09:43:52Z</cp:lastPrinted>
  <dcterms:created xsi:type="dcterms:W3CDTF">2003-11-01T13:04:36Z</dcterms:created>
  <dcterms:modified xsi:type="dcterms:W3CDTF">2005-08-23T09:59:50Z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-1921851740</vt:i4>
  </property>
  <property fmtid="{D5CDD505-2E9C-101B-9397-08002B2CF9AE}" pid="3" name="_EmailSubject">
    <vt:lpwstr>BKG - Quarterly reporting 30 June 2005</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-1921851740</vt:i4>
  </property>
  <property fmtid="{D5CDD505-2E9C-101B-9397-08002B2CF9AE}" pid="7" name="_ReviewingToolsShownOnce">
    <vt:lpwstr/>
  </property>
</Properties>
</file>